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sets01\Общие документы\01_СИБЭЛС 54\ИНВЕСТ.ПРОГРАММА\2026_ОТЧЕТ по ИНВЕСТ 2025-2029\"/>
    </mc:Choice>
  </mc:AlternateContent>
  <bookViews>
    <workbookView xWindow="-120" yWindow="-120" windowWidth="29040" windowHeight="15990" tabRatio="641"/>
  </bookViews>
  <sheets>
    <sheet name="10квФ" sheetId="10" r:id="rId1"/>
    <sheet name="11кв истч" sheetId="11" r:id="rId2"/>
    <sheet name="12квОсв" sheetId="12" r:id="rId3"/>
    <sheet name="13квОС" sheetId="13" r:id="rId4"/>
    <sheet name="14квПп" sheetId="14" r:id="rId5"/>
    <sheet name="15квВв" sheetId="15" r:id="rId6"/>
    <sheet name="16квВы" sheetId="16" r:id="rId7"/>
    <sheet name="17квЭт" sheetId="17" r:id="rId8"/>
    <sheet name="18квКпкз" sheetId="18" r:id="rId9"/>
    <sheet name="19квРасш" sheetId="19" r:id="rId10"/>
    <sheet name="20квФп" sheetId="22" r:id="rId11"/>
    <sheet name="Лист1" sheetId="23" r:id="rId12"/>
  </sheets>
  <definedNames>
    <definedName name="Z_500C2F4F_1743_499A_A051_20565DBF52B2_.wvu.PrintArea" localSheetId="0" hidden="1">'10квФ'!$A$1:$T$37</definedName>
    <definedName name="Z_500C2F4F_1743_499A_A051_20565DBF52B2_.wvu.PrintArea" localSheetId="1" hidden="1">'11кв истч'!$A$1:$X$39</definedName>
    <definedName name="Z_500C2F4F_1743_499A_A051_20565DBF52B2_.wvu.PrintArea" localSheetId="2" hidden="1">'12квОсв'!$A$1:$V$38</definedName>
    <definedName name="Z_500C2F4F_1743_499A_A051_20565DBF52B2_.wvu.PrintArea" localSheetId="3" hidden="1">'13квОС'!$A$1:$CA$39</definedName>
    <definedName name="Z_500C2F4F_1743_499A_A051_20565DBF52B2_.wvu.PrintArea" localSheetId="4" hidden="1">'14квПп'!$A$1:$AH$41</definedName>
    <definedName name="Z_500C2F4F_1743_499A_A051_20565DBF52B2_.wvu.PrintArea" localSheetId="5" hidden="1">'15квВв'!$A$1:$CD$41</definedName>
    <definedName name="Z_500C2F4F_1743_499A_A051_20565DBF52B2_.wvu.PrintArea" localSheetId="6" hidden="1">'16квВы'!$A$1:$BH$39</definedName>
    <definedName name="Z_500C2F4F_1743_499A_A051_20565DBF52B2_.wvu.PrintArea" localSheetId="7" hidden="1">'17квЭт'!$A$1:$BC$38</definedName>
    <definedName name="Z_500C2F4F_1743_499A_A051_20565DBF52B2_.wvu.PrintArea" localSheetId="8" hidden="1">'18квКпкз'!$A$1:$AS$24</definedName>
    <definedName name="Z_500C2F4F_1743_499A_A051_20565DBF52B2_.wvu.PrintArea" localSheetId="9" hidden="1">'19квРасш'!$A$1:$M$20</definedName>
    <definedName name="Z_500C2F4F_1743_499A_A051_20565DBF52B2_.wvu.PrintArea" localSheetId="10" hidden="1">'20квФп'!$A$1:$H$459</definedName>
    <definedName name="_xlnm.Print_Area" localSheetId="0">'10квФ'!$A$1:$T$37</definedName>
    <definedName name="_xlnm.Print_Area" localSheetId="1">'11кв истч'!$A$1:$X$39</definedName>
    <definedName name="_xlnm.Print_Area" localSheetId="2">'12квОсв'!$A$1:$V$38</definedName>
    <definedName name="_xlnm.Print_Area" localSheetId="3">'13квОС'!$A$1:$CA$39</definedName>
    <definedName name="_xlnm.Print_Area" localSheetId="4">'14квПп'!$A$1:$AH$41</definedName>
    <definedName name="_xlnm.Print_Area" localSheetId="5">'15квВв'!$A$1:$CD$41</definedName>
    <definedName name="_xlnm.Print_Area" localSheetId="6">'16квВы'!$A$1:$BH$39</definedName>
    <definedName name="_xlnm.Print_Area" localSheetId="7">'17квЭт'!$A$1:$BC$38</definedName>
    <definedName name="_xlnm.Print_Area" localSheetId="8">'18квКпкз'!$A$1:$AS$37</definedName>
    <definedName name="_xlnm.Print_Area" localSheetId="9">'19квРасш'!$A$1:$M$20</definedName>
    <definedName name="_xlnm.Print_Area" localSheetId="10">'20квФп'!$A$1:$H$460</definedName>
  </definedNames>
  <calcPr calcId="162913"/>
  <customWorkbookViews>
    <customWorkbookView name="KimIV - Личное представление" guid="{500C2F4F-1743-499A-A051-20565DBF52B2}" mergeInterval="0" personalView="1" maximized="1" xWindow="1" yWindow="1" windowWidth="1920" windowHeight="850" tabRatio="79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38" i="11" l="1"/>
  <c r="N37" i="11"/>
  <c r="N36" i="11"/>
  <c r="N35" i="11"/>
  <c r="N34" i="11"/>
  <c r="N33" i="11"/>
  <c r="N32" i="11"/>
  <c r="N31" i="11"/>
  <c r="N30" i="11"/>
  <c r="N29" i="11"/>
  <c r="N28" i="11"/>
  <c r="N27" i="11"/>
  <c r="N26" i="11"/>
  <c r="N25" i="11"/>
  <c r="N24" i="11"/>
  <c r="N23" i="11"/>
  <c r="N22" i="11"/>
  <c r="N21" i="11"/>
  <c r="Q36" i="10" l="1"/>
  <c r="Q35" i="10"/>
  <c r="Q34" i="10"/>
  <c r="Q33" i="10"/>
  <c r="Q32" i="10"/>
  <c r="Q31" i="10"/>
  <c r="Q30" i="10"/>
  <c r="Q29" i="10"/>
  <c r="Q28" i="10"/>
  <c r="Q27" i="10"/>
  <c r="Q26" i="10"/>
  <c r="Q25" i="10"/>
  <c r="Q24" i="10"/>
  <c r="Q23" i="10"/>
  <c r="Q22" i="10"/>
  <c r="Q21" i="10"/>
  <c r="Q20" i="10"/>
  <c r="Q19" i="10"/>
  <c r="E145" i="22" l="1"/>
  <c r="E153" i="22"/>
  <c r="E147" i="22"/>
  <c r="E139" i="22"/>
  <c r="E160" i="22"/>
  <c r="E124" i="22"/>
  <c r="E123" i="22"/>
  <c r="E108" i="22"/>
  <c r="E102" i="22"/>
  <c r="E105" i="22"/>
  <c r="E99" i="22"/>
  <c r="E81" i="22"/>
  <c r="T30" i="12" l="1"/>
  <c r="T31" i="12"/>
  <c r="T32" i="12"/>
  <c r="T33" i="12"/>
  <c r="T34" i="12"/>
  <c r="T35" i="12"/>
  <c r="T36" i="12"/>
  <c r="T37" i="12"/>
  <c r="T29" i="12"/>
  <c r="F38" i="12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O37" i="11" s="1"/>
  <c r="I38" i="11"/>
  <c r="I21" i="11"/>
  <c r="R19" i="10"/>
  <c r="O25" i="11"/>
  <c r="O29" i="11"/>
  <c r="D22" i="11"/>
  <c r="O22" i="11" s="1"/>
  <c r="D23" i="11"/>
  <c r="O23" i="11" s="1"/>
  <c r="D24" i="11"/>
  <c r="O24" i="11" s="1"/>
  <c r="D25" i="11"/>
  <c r="D26" i="11"/>
  <c r="O26" i="11" s="1"/>
  <c r="D27" i="11"/>
  <c r="O27" i="11" s="1"/>
  <c r="D28" i="11"/>
  <c r="O28" i="11" s="1"/>
  <c r="D29" i="11"/>
  <c r="D30" i="11"/>
  <c r="O30" i="11" s="1"/>
  <c r="D31" i="11"/>
  <c r="O31" i="11" s="1"/>
  <c r="D32" i="11"/>
  <c r="O32" i="11" s="1"/>
  <c r="D33" i="11"/>
  <c r="D34" i="11"/>
  <c r="D35" i="11"/>
  <c r="O35" i="11" s="1"/>
  <c r="D36" i="11"/>
  <c r="O36" i="11" s="1"/>
  <c r="D37" i="11"/>
  <c r="D38" i="11"/>
  <c r="D21" i="11"/>
  <c r="O21" i="11" s="1"/>
  <c r="W33" i="11"/>
  <c r="M36" i="10"/>
  <c r="K36" i="10"/>
  <c r="I36" i="10"/>
  <c r="H36" i="10"/>
  <c r="R36" i="10" s="1"/>
  <c r="S36" i="10" s="1"/>
  <c r="G36" i="10"/>
  <c r="M35" i="10"/>
  <c r="K35" i="10"/>
  <c r="I35" i="10"/>
  <c r="H35" i="10"/>
  <c r="R35" i="10" s="1"/>
  <c r="S35" i="10" s="1"/>
  <c r="G35" i="10"/>
  <c r="M34" i="10"/>
  <c r="K34" i="10"/>
  <c r="I34" i="10"/>
  <c r="H34" i="10"/>
  <c r="R34" i="10" s="1"/>
  <c r="S34" i="10" s="1"/>
  <c r="G34" i="10"/>
  <c r="M33" i="10"/>
  <c r="G33" i="10" s="1"/>
  <c r="K33" i="10"/>
  <c r="I33" i="10"/>
  <c r="H33" i="10"/>
  <c r="R33" i="10" s="1"/>
  <c r="S33" i="10" s="1"/>
  <c r="M32" i="10"/>
  <c r="K32" i="10"/>
  <c r="G32" i="10" s="1"/>
  <c r="R32" i="10" s="1"/>
  <c r="S32" i="10" s="1"/>
  <c r="I32" i="10"/>
  <c r="H32" i="10"/>
  <c r="M30" i="10"/>
  <c r="K30" i="10"/>
  <c r="I30" i="10"/>
  <c r="H30" i="10"/>
  <c r="R30" i="10" s="1"/>
  <c r="S30" i="10" s="1"/>
  <c r="G30" i="10"/>
  <c r="M29" i="10"/>
  <c r="K29" i="10"/>
  <c r="I29" i="10"/>
  <c r="H29" i="10"/>
  <c r="R29" i="10" s="1"/>
  <c r="S29" i="10" s="1"/>
  <c r="G29" i="10"/>
  <c r="M28" i="10"/>
  <c r="K28" i="10"/>
  <c r="I28" i="10"/>
  <c r="H28" i="10"/>
  <c r="R28" i="10" s="1"/>
  <c r="S28" i="10" s="1"/>
  <c r="G28" i="10"/>
  <c r="M27" i="10"/>
  <c r="K27" i="10"/>
  <c r="I27" i="10"/>
  <c r="H27" i="10"/>
  <c r="R27" i="10" s="1"/>
  <c r="S27" i="10" s="1"/>
  <c r="G27" i="10"/>
  <c r="M26" i="10"/>
  <c r="K26" i="10"/>
  <c r="I26" i="10"/>
  <c r="H26" i="10"/>
  <c r="R26" i="10" s="1"/>
  <c r="S26" i="10" s="1"/>
  <c r="G26" i="10"/>
  <c r="M25" i="10"/>
  <c r="G25" i="10" s="1"/>
  <c r="K25" i="10"/>
  <c r="I25" i="10"/>
  <c r="H25" i="10"/>
  <c r="R25" i="10" s="1"/>
  <c r="S25" i="10" s="1"/>
  <c r="M24" i="10"/>
  <c r="K24" i="10"/>
  <c r="I24" i="10"/>
  <c r="H24" i="10"/>
  <c r="R24" i="10" s="1"/>
  <c r="S24" i="10" s="1"/>
  <c r="G24" i="10"/>
  <c r="M23" i="10"/>
  <c r="K23" i="10"/>
  <c r="I23" i="10"/>
  <c r="H23" i="10"/>
  <c r="R23" i="10" s="1"/>
  <c r="S23" i="10" s="1"/>
  <c r="G23" i="10"/>
  <c r="M22" i="10"/>
  <c r="K22" i="10"/>
  <c r="I22" i="10"/>
  <c r="H22" i="10"/>
  <c r="R22" i="10" s="1"/>
  <c r="S22" i="10" s="1"/>
  <c r="G22" i="10"/>
  <c r="M21" i="10"/>
  <c r="K21" i="10"/>
  <c r="I21" i="10"/>
  <c r="H21" i="10"/>
  <c r="R21" i="10" s="1"/>
  <c r="S21" i="10" s="1"/>
  <c r="G21" i="10"/>
  <c r="M20" i="10"/>
  <c r="K20" i="10"/>
  <c r="G20" i="10" s="1"/>
  <c r="I20" i="10"/>
  <c r="H20" i="10"/>
  <c r="R20" i="10" s="1"/>
  <c r="S20" i="10" s="1"/>
  <c r="M19" i="10"/>
  <c r="K19" i="10"/>
  <c r="I19" i="10"/>
  <c r="H19" i="10"/>
  <c r="S19" i="10" s="1"/>
  <c r="G19" i="10"/>
  <c r="S31" i="10"/>
  <c r="M31" i="10"/>
  <c r="K31" i="10"/>
  <c r="I31" i="10"/>
  <c r="H31" i="10"/>
  <c r="G31" i="10"/>
  <c r="O38" i="11" l="1"/>
  <c r="O34" i="11"/>
  <c r="R31" i="10"/>
  <c r="D37" i="10" l="1"/>
  <c r="E400" i="22" l="1"/>
  <c r="E399" i="22" s="1"/>
  <c r="D406" i="22" l="1"/>
  <c r="D400" i="22" s="1"/>
  <c r="I185" i="22"/>
  <c r="E195" i="22"/>
  <c r="E251" i="22"/>
  <c r="E186" i="22"/>
  <c r="E197" i="22"/>
  <c r="E201" i="22"/>
  <c r="E241" i="22"/>
  <c r="E200" i="22"/>
  <c r="E194" i="22"/>
  <c r="E202" i="22"/>
  <c r="E236" i="22"/>
  <c r="D251" i="22"/>
  <c r="E212" i="22"/>
  <c r="E211" i="22" s="1"/>
  <c r="E210" i="22" s="1"/>
  <c r="E198" i="22"/>
  <c r="E191" i="22"/>
  <c r="E234" i="22"/>
  <c r="E223" i="22"/>
  <c r="E222" i="22" s="1"/>
  <c r="E167" i="22" s="1"/>
  <c r="I167" i="22"/>
  <c r="E175" i="22"/>
  <c r="E184" i="22"/>
  <c r="E52" i="22"/>
  <c r="E46" i="22"/>
  <c r="E37" i="22"/>
  <c r="E31" i="22"/>
  <c r="E29" i="22"/>
  <c r="E350" i="22" s="1"/>
  <c r="I54" i="22"/>
  <c r="E76" i="22"/>
  <c r="E60" i="22"/>
  <c r="E72" i="22"/>
  <c r="E68" i="22"/>
  <c r="E54" i="22"/>
  <c r="E69" i="22"/>
  <c r="E75" i="22"/>
  <c r="E67" i="22"/>
  <c r="E62" i="22" s="1"/>
  <c r="D202" i="22" l="1"/>
  <c r="D186" i="22"/>
  <c r="D200" i="22"/>
  <c r="D198" i="22"/>
  <c r="D68" i="22"/>
  <c r="D194" i="22" s="1"/>
  <c r="D67" i="22"/>
  <c r="D199" i="22" s="1"/>
  <c r="D60" i="22"/>
  <c r="AD32" i="17" l="1"/>
  <c r="D38" i="17" l="1"/>
  <c r="AD38" i="17"/>
  <c r="F38" i="17"/>
  <c r="H38" i="17"/>
  <c r="I38" i="17"/>
  <c r="K38" i="17"/>
  <c r="L38" i="17"/>
  <c r="M38" i="17"/>
  <c r="N38" i="17"/>
  <c r="P38" i="17"/>
  <c r="Q38" i="17"/>
  <c r="R38" i="17"/>
  <c r="S38" i="17"/>
  <c r="U38" i="17"/>
  <c r="V38" i="17"/>
  <c r="W38" i="17"/>
  <c r="X38" i="17"/>
  <c r="Z38" i="17"/>
  <c r="AA38" i="17"/>
  <c r="AC38" i="17"/>
  <c r="AF38" i="17"/>
  <c r="AH38" i="17"/>
  <c r="AI38" i="17"/>
  <c r="AK38" i="17"/>
  <c r="AL38" i="17"/>
  <c r="AM38" i="17"/>
  <c r="AN38" i="17"/>
  <c r="AP38" i="17"/>
  <c r="AQ38" i="17"/>
  <c r="AR38" i="17"/>
  <c r="AS38" i="17"/>
  <c r="AU38" i="17"/>
  <c r="AV38" i="17"/>
  <c r="AW38" i="17"/>
  <c r="AX38" i="17"/>
  <c r="AZ38" i="17"/>
  <c r="BA38" i="17"/>
  <c r="BC38" i="17"/>
  <c r="AY32" i="17"/>
  <c r="AT32" i="17"/>
  <c r="AO32" i="17"/>
  <c r="AJ32" i="17"/>
  <c r="Y32" i="17"/>
  <c r="T32" i="17"/>
  <c r="O32" i="17"/>
  <c r="J32" i="17"/>
  <c r="G32" i="17"/>
  <c r="E32" i="17"/>
  <c r="G39" i="13"/>
  <c r="H39" i="13"/>
  <c r="I39" i="13"/>
  <c r="J39" i="13"/>
  <c r="K39" i="13"/>
  <c r="L39" i="13"/>
  <c r="M39" i="13"/>
  <c r="N39" i="13"/>
  <c r="O39" i="13"/>
  <c r="P39" i="13"/>
  <c r="Q39" i="13"/>
  <c r="R39" i="13"/>
  <c r="S39" i="13"/>
  <c r="T39" i="13"/>
  <c r="U39" i="13"/>
  <c r="V39" i="13"/>
  <c r="W39" i="13"/>
  <c r="X39" i="13"/>
  <c r="Y39" i="13"/>
  <c r="Z39" i="13"/>
  <c r="AA39" i="13"/>
  <c r="AB39" i="13"/>
  <c r="AC39" i="13"/>
  <c r="AD39" i="13"/>
  <c r="AE39" i="13"/>
  <c r="AF39" i="13"/>
  <c r="AG39" i="13"/>
  <c r="AH39" i="13"/>
  <c r="AI39" i="13"/>
  <c r="AJ39" i="13"/>
  <c r="AK39" i="13"/>
  <c r="AL39" i="13"/>
  <c r="AM39" i="13"/>
  <c r="AN39" i="13"/>
  <c r="AO39" i="13"/>
  <c r="AP39" i="13"/>
  <c r="AQ39" i="13"/>
  <c r="AR39" i="13"/>
  <c r="AS39" i="13"/>
  <c r="AT39" i="13"/>
  <c r="AU39" i="13"/>
  <c r="AV39" i="13"/>
  <c r="AW39" i="13"/>
  <c r="AX39" i="13"/>
  <c r="AY39" i="13"/>
  <c r="AZ39" i="13"/>
  <c r="BA39" i="13"/>
  <c r="BB39" i="13"/>
  <c r="BC39" i="13"/>
  <c r="BD39" i="13"/>
  <c r="BE39" i="13"/>
  <c r="BF39" i="13"/>
  <c r="BG39" i="13"/>
  <c r="BH39" i="13"/>
  <c r="BI39" i="13"/>
  <c r="BJ39" i="13"/>
  <c r="BK39" i="13"/>
  <c r="BL39" i="13"/>
  <c r="BM39" i="13"/>
  <c r="BN39" i="13"/>
  <c r="BO39" i="13"/>
  <c r="BP39" i="13"/>
  <c r="BQ39" i="13"/>
  <c r="BR39" i="13"/>
  <c r="BS39" i="13"/>
  <c r="BT39" i="13"/>
  <c r="BU39" i="13"/>
  <c r="BV39" i="13"/>
  <c r="BW39" i="13"/>
  <c r="BX39" i="13"/>
  <c r="BY39" i="13"/>
  <c r="BZ39" i="13"/>
  <c r="F39" i="13"/>
  <c r="D39" i="13"/>
  <c r="E38" i="12"/>
  <c r="G38" i="12"/>
  <c r="H38" i="12"/>
  <c r="J38" i="12"/>
  <c r="K38" i="12"/>
  <c r="L38" i="12"/>
  <c r="M38" i="12"/>
  <c r="N38" i="12"/>
  <c r="O38" i="12"/>
  <c r="P38" i="12"/>
  <c r="Q38" i="12"/>
  <c r="S38" i="12"/>
  <c r="O33" i="11"/>
  <c r="V33" i="11"/>
  <c r="S39" i="11"/>
  <c r="Q39" i="11"/>
  <c r="F37" i="10"/>
  <c r="E39" i="11"/>
  <c r="F39" i="11"/>
  <c r="G39" i="11"/>
  <c r="D39" i="11" s="1"/>
  <c r="H39" i="11"/>
  <c r="I39" i="11"/>
  <c r="J39" i="11"/>
  <c r="K39" i="11"/>
  <c r="L39" i="11"/>
  <c r="M39" i="11"/>
  <c r="P39" i="11"/>
  <c r="T39" i="11"/>
  <c r="U39" i="11" s="1"/>
  <c r="E37" i="10"/>
  <c r="J37" i="10"/>
  <c r="L37" i="10"/>
  <c r="N37" i="10"/>
  <c r="P37" i="10"/>
  <c r="O37" i="10"/>
  <c r="M37" i="10"/>
  <c r="K37" i="10"/>
  <c r="I37" i="10"/>
  <c r="G37" i="10" l="1"/>
  <c r="AB32" i="17"/>
  <c r="AB38" i="17" s="1"/>
  <c r="S37" i="10"/>
  <c r="Q37" i="10"/>
  <c r="BB32" i="17"/>
  <c r="BB38" i="17" s="1"/>
  <c r="I38" i="12"/>
  <c r="R38" i="12"/>
  <c r="AG32" i="17"/>
  <c r="AE32" i="17" s="1"/>
  <c r="W39" i="11"/>
  <c r="V39" i="11"/>
  <c r="R39" i="11"/>
  <c r="N39" i="11"/>
  <c r="O39" i="11" s="1"/>
  <c r="R37" i="10"/>
  <c r="H37" i="10"/>
  <c r="T38" i="12" l="1"/>
  <c r="E203" i="22"/>
  <c r="F29" i="22" l="1"/>
  <c r="D124" i="22"/>
  <c r="E56" i="22"/>
  <c r="D55" i="22"/>
  <c r="D53" i="22" s="1"/>
  <c r="G427" i="22"/>
  <c r="I373" i="22"/>
  <c r="E235" i="22" l="1"/>
  <c r="E246" i="22" s="1"/>
  <c r="J373" i="22"/>
  <c r="J374" i="22" s="1"/>
  <c r="E23" i="22"/>
  <c r="E311" i="22"/>
  <c r="E305" i="22" s="1"/>
  <c r="E73" i="22" l="1"/>
  <c r="E107" i="22" l="1"/>
  <c r="E70" i="22"/>
  <c r="AG38" i="17" l="1"/>
  <c r="G38" i="17"/>
  <c r="J38" i="17"/>
  <c r="AJ38" i="17" l="1"/>
  <c r="E382" i="22"/>
  <c r="E375" i="22" s="1"/>
  <c r="E374" i="22" s="1"/>
  <c r="E101" i="22"/>
  <c r="F442" i="22" l="1"/>
  <c r="F441" i="22"/>
  <c r="F440" i="22"/>
  <c r="F439" i="22"/>
  <c r="F438" i="22"/>
  <c r="F437" i="22"/>
  <c r="F436" i="22"/>
  <c r="F435" i="22"/>
  <c r="F434" i="22"/>
  <c r="F433" i="22"/>
  <c r="F432" i="22"/>
  <c r="E431" i="22"/>
  <c r="F430" i="22"/>
  <c r="F429" i="22"/>
  <c r="F428" i="22"/>
  <c r="F427" i="22"/>
  <c r="F426" i="22"/>
  <c r="F425" i="22"/>
  <c r="F424" i="22"/>
  <c r="F423" i="22"/>
  <c r="F422" i="22"/>
  <c r="F421" i="22"/>
  <c r="F420" i="22"/>
  <c r="F419" i="22"/>
  <c r="F418" i="22"/>
  <c r="F417" i="22"/>
  <c r="F416" i="22"/>
  <c r="F415" i="22"/>
  <c r="F414" i="22"/>
  <c r="F413" i="22"/>
  <c r="F412" i="22"/>
  <c r="F411" i="22"/>
  <c r="F410" i="22"/>
  <c r="F409" i="22"/>
  <c r="F408" i="22"/>
  <c r="F407" i="22"/>
  <c r="F405" i="22"/>
  <c r="F404" i="22"/>
  <c r="F403" i="22"/>
  <c r="F402" i="22"/>
  <c r="F401" i="22"/>
  <c r="D399" i="22"/>
  <c r="F398" i="22"/>
  <c r="F397" i="22"/>
  <c r="F396" i="22"/>
  <c r="F395" i="22"/>
  <c r="F394" i="22"/>
  <c r="F393" i="22"/>
  <c r="F392" i="22"/>
  <c r="F391" i="22"/>
  <c r="F390" i="22"/>
  <c r="F389" i="22"/>
  <c r="F388" i="22"/>
  <c r="F387" i="22"/>
  <c r="F386" i="22"/>
  <c r="F385" i="22"/>
  <c r="E384" i="22"/>
  <c r="F384" i="22" s="1"/>
  <c r="F383" i="22"/>
  <c r="F381" i="22"/>
  <c r="F380" i="22"/>
  <c r="F379" i="22"/>
  <c r="F378" i="22"/>
  <c r="F377" i="22"/>
  <c r="F376" i="22"/>
  <c r="D222" i="22"/>
  <c r="D246" i="22" s="1"/>
  <c r="E243" i="22"/>
  <c r="D191" i="22"/>
  <c r="E187" i="22"/>
  <c r="E185" i="22" s="1"/>
  <c r="F164" i="22"/>
  <c r="E163" i="22"/>
  <c r="D163" i="22"/>
  <c r="F162" i="22"/>
  <c r="E161" i="22"/>
  <c r="D161" i="22"/>
  <c r="F158" i="22"/>
  <c r="F157" i="22"/>
  <c r="F156" i="22"/>
  <c r="F155" i="22"/>
  <c r="F154" i="22"/>
  <c r="D153" i="22"/>
  <c r="F152" i="22"/>
  <c r="F151" i="22"/>
  <c r="F150" i="22"/>
  <c r="F149" i="22"/>
  <c r="F148" i="22"/>
  <c r="F146" i="22"/>
  <c r="F144" i="22"/>
  <c r="F143" i="22"/>
  <c r="F142" i="22"/>
  <c r="F141" i="22"/>
  <c r="F140" i="22"/>
  <c r="F138" i="22"/>
  <c r="F137" i="22"/>
  <c r="F136" i="22"/>
  <c r="F135" i="22"/>
  <c r="F134" i="22"/>
  <c r="F133" i="22"/>
  <c r="F132" i="22"/>
  <c r="F131" i="22"/>
  <c r="G130" i="22"/>
  <c r="F130" i="22"/>
  <c r="F129" i="22"/>
  <c r="F128" i="22"/>
  <c r="F127" i="22"/>
  <c r="F126" i="22"/>
  <c r="F125" i="22"/>
  <c r="G124" i="22"/>
  <c r="F124" i="22"/>
  <c r="F122" i="22"/>
  <c r="F121" i="22"/>
  <c r="F120" i="22"/>
  <c r="F119" i="22"/>
  <c r="F118" i="22"/>
  <c r="F116" i="22"/>
  <c r="F114" i="22"/>
  <c r="F113" i="22"/>
  <c r="F112" i="22"/>
  <c r="F111" i="22"/>
  <c r="F110" i="22"/>
  <c r="F108" i="22"/>
  <c r="F107" i="22"/>
  <c r="F105" i="22"/>
  <c r="F104" i="22"/>
  <c r="D103" i="22"/>
  <c r="F102" i="22"/>
  <c r="F101" i="22"/>
  <c r="E100" i="22"/>
  <c r="F100" i="22" s="1"/>
  <c r="F98" i="22"/>
  <c r="D97" i="22"/>
  <c r="D95" i="22"/>
  <c r="F94" i="22"/>
  <c r="F93" i="22"/>
  <c r="F92" i="22"/>
  <c r="F91" i="22"/>
  <c r="F90" i="22"/>
  <c r="F88" i="22"/>
  <c r="F86" i="22"/>
  <c r="F85" i="22"/>
  <c r="F84" i="22"/>
  <c r="F83" i="22"/>
  <c r="F82" i="22"/>
  <c r="F76" i="22"/>
  <c r="G75" i="22"/>
  <c r="F75" i="22"/>
  <c r="F74" i="22"/>
  <c r="D73" i="22"/>
  <c r="D70" i="22"/>
  <c r="D196" i="22" s="1"/>
  <c r="F71" i="22"/>
  <c r="F69" i="22"/>
  <c r="G67" i="22"/>
  <c r="F67" i="22"/>
  <c r="F66" i="22"/>
  <c r="F65" i="22"/>
  <c r="F64" i="22"/>
  <c r="F63" i="22"/>
  <c r="D62" i="22"/>
  <c r="F61" i="22"/>
  <c r="G60" i="22"/>
  <c r="F59" i="22"/>
  <c r="F58" i="22"/>
  <c r="D57" i="22"/>
  <c r="G56" i="22"/>
  <c r="F54" i="22"/>
  <c r="F52" i="22"/>
  <c r="F51" i="22"/>
  <c r="F50" i="22"/>
  <c r="F49" i="22"/>
  <c r="F48" i="22"/>
  <c r="F47" i="22"/>
  <c r="F46" i="22"/>
  <c r="F45" i="22"/>
  <c r="F43" i="22"/>
  <c r="F42" i="22"/>
  <c r="F41" i="22"/>
  <c r="F40" i="22"/>
  <c r="E39" i="22"/>
  <c r="F36" i="22"/>
  <c r="F35" i="22"/>
  <c r="F34" i="22"/>
  <c r="F33" i="22"/>
  <c r="F32" i="22"/>
  <c r="F31" i="22"/>
  <c r="F30" i="22"/>
  <c r="G29" i="22"/>
  <c r="F28" i="22"/>
  <c r="F27" i="22"/>
  <c r="F26" i="22"/>
  <c r="F25" i="22"/>
  <c r="F24" i="22"/>
  <c r="D23" i="22"/>
  <c r="D350" i="22" l="1"/>
  <c r="D190" i="22"/>
  <c r="D187" i="22" s="1"/>
  <c r="F431" i="22"/>
  <c r="E373" i="22"/>
  <c r="I374" i="22" s="1"/>
  <c r="D167" i="22"/>
  <c r="D44" i="22"/>
  <c r="D38" i="22" s="1"/>
  <c r="I38" i="22" s="1"/>
  <c r="F39" i="22"/>
  <c r="F99" i="22"/>
  <c r="E97" i="22"/>
  <c r="F62" i="22"/>
  <c r="G76" i="22"/>
  <c r="G23" i="22"/>
  <c r="G62" i="22"/>
  <c r="F73" i="22"/>
  <c r="E106" i="22"/>
  <c r="J167" i="22"/>
  <c r="F161" i="22"/>
  <c r="F406" i="22"/>
  <c r="G68" i="22"/>
  <c r="F23" i="22"/>
  <c r="G70" i="22"/>
  <c r="F70" i="22"/>
  <c r="F72" i="22"/>
  <c r="E89" i="22"/>
  <c r="F37" i="22"/>
  <c r="E55" i="22"/>
  <c r="E53" i="22" s="1"/>
  <c r="F56" i="22"/>
  <c r="G57" i="22"/>
  <c r="F60" i="22"/>
  <c r="F68" i="22"/>
  <c r="G72" i="22"/>
  <c r="F163" i="22"/>
  <c r="F57" i="22"/>
  <c r="E95" i="22"/>
  <c r="O38" i="17"/>
  <c r="D81" i="22" l="1"/>
  <c r="E44" i="22"/>
  <c r="E38" i="22" s="1"/>
  <c r="I53" i="22"/>
  <c r="J54" i="22" s="1"/>
  <c r="D87" i="22"/>
  <c r="D173" i="22"/>
  <c r="D311" i="22" s="1"/>
  <c r="D305" i="22" s="1"/>
  <c r="J185" i="22"/>
  <c r="E242" i="22"/>
  <c r="E250" i="22" s="1"/>
  <c r="F44" i="22"/>
  <c r="F106" i="22"/>
  <c r="E103" i="22"/>
  <c r="E96" i="22" s="1"/>
  <c r="F95" i="22"/>
  <c r="F89" i="22"/>
  <c r="G73" i="22"/>
  <c r="F400" i="22"/>
  <c r="F55" i="22"/>
  <c r="G55" i="22"/>
  <c r="G44" i="22"/>
  <c r="F97" i="22"/>
  <c r="E87" i="22" l="1"/>
  <c r="F87" i="22" s="1"/>
  <c r="D109" i="22"/>
  <c r="D139" i="22" s="1"/>
  <c r="E109" i="22"/>
  <c r="F38" i="22"/>
  <c r="F103" i="22"/>
  <c r="F147" i="22"/>
  <c r="F117" i="22"/>
  <c r="F123" i="22"/>
  <c r="F153" i="22"/>
  <c r="E252" i="22"/>
  <c r="J252" i="22" s="1"/>
  <c r="F399" i="22"/>
  <c r="G53" i="22"/>
  <c r="F53" i="22"/>
  <c r="G38" i="22"/>
  <c r="AY38" i="17"/>
  <c r="Y38" i="17"/>
  <c r="F96" i="22" l="1"/>
  <c r="D160" i="22"/>
  <c r="D212" i="22" s="1"/>
  <c r="F81" i="22"/>
  <c r="D211" i="22" l="1"/>
  <c r="D185" i="22" s="1"/>
  <c r="D210" i="22"/>
  <c r="D243" i="22" s="1"/>
  <c r="F160" i="22"/>
  <c r="G160" i="22"/>
  <c r="D165" i="22"/>
  <c r="D115" i="22"/>
  <c r="D145" i="22" s="1"/>
  <c r="D382" i="22" s="1"/>
  <c r="F109" i="22"/>
  <c r="D242" i="22" l="1"/>
  <c r="I187" i="22"/>
  <c r="D375" i="22"/>
  <c r="F382" i="22"/>
  <c r="F139" i="22"/>
  <c r="F165" i="22"/>
  <c r="F145" i="22"/>
  <c r="F115" i="22"/>
  <c r="AT38" i="17"/>
  <c r="AO38" i="17"/>
  <c r="T38" i="17"/>
  <c r="G375" i="22" l="1"/>
  <c r="F375" i="22"/>
  <c r="D374" i="22"/>
  <c r="D252" i="22"/>
  <c r="D250" i="22"/>
  <c r="E38" i="17"/>
  <c r="D373" i="22" l="1"/>
  <c r="F374" i="22"/>
  <c r="G374" i="22"/>
  <c r="D38" i="12"/>
  <c r="G373" i="22" l="1"/>
  <c r="F373" i="22"/>
  <c r="B19" i="12"/>
  <c r="C19" i="12" s="1"/>
  <c r="D19" i="12" s="1"/>
  <c r="E19" i="12" s="1"/>
  <c r="F19" i="12" s="1"/>
  <c r="G19" i="12" s="1"/>
  <c r="H19" i="12" s="1"/>
  <c r="I19" i="12" s="1"/>
  <c r="J19" i="12" s="1"/>
  <c r="K19" i="12" s="1"/>
  <c r="L19" i="12" s="1"/>
  <c r="M19" i="12" s="1"/>
  <c r="N19" i="12" s="1"/>
  <c r="O19" i="12" s="1"/>
  <c r="P19" i="12" s="1"/>
  <c r="Q19" i="12" s="1"/>
  <c r="R19" i="12" s="1"/>
  <c r="S19" i="12" s="1"/>
  <c r="T19" i="12" s="1"/>
  <c r="U19" i="12" s="1"/>
  <c r="V19" i="12" s="1"/>
  <c r="D20" i="16" l="1"/>
  <c r="C19" i="17" l="1"/>
  <c r="BX20" i="13" l="1"/>
  <c r="BY20" i="13" s="1"/>
  <c r="BZ20" i="13" s="1"/>
  <c r="CA20" i="13" s="1"/>
  <c r="B20" i="11"/>
  <c r="E20" i="11" s="1"/>
  <c r="F20" i="11" s="1"/>
  <c r="G20" i="11" s="1"/>
  <c r="H20" i="11" s="1"/>
  <c r="I20" i="11" s="1"/>
  <c r="J20" i="11" s="1"/>
  <c r="K20" i="11" s="1"/>
  <c r="L20" i="11" s="1"/>
  <c r="M20" i="11" s="1"/>
  <c r="N20" i="11" s="1"/>
  <c r="O20" i="11" s="1"/>
  <c r="P20" i="11" s="1"/>
  <c r="Q20" i="11" s="1"/>
  <c r="R20" i="11" s="1"/>
  <c r="S20" i="11" s="1"/>
  <c r="T20" i="11" s="1"/>
  <c r="U20" i="11" s="1"/>
  <c r="V20" i="11" s="1"/>
  <c r="W20" i="11" s="1"/>
  <c r="X20" i="11" s="1"/>
  <c r="B18" i="10"/>
  <c r="C18" i="10" s="1"/>
  <c r="D18" i="10" s="1"/>
  <c r="E18" i="10" l="1"/>
  <c r="F18" i="10" s="1"/>
  <c r="G18" i="10" s="1"/>
  <c r="H18" i="10" s="1"/>
  <c r="I18" i="10" s="1"/>
  <c r="J18" i="10" s="1"/>
  <c r="K18" i="10" s="1"/>
  <c r="L18" i="10" s="1"/>
  <c r="M18" i="10" s="1"/>
  <c r="N18" i="10" s="1"/>
  <c r="O18" i="10" s="1"/>
  <c r="P18" i="10" s="1"/>
  <c r="Q18" i="10" s="1"/>
  <c r="R18" i="10" s="1"/>
  <c r="S18" i="10" s="1"/>
  <c r="T18" i="10" s="1"/>
  <c r="AE38" i="17" l="1"/>
</calcChain>
</file>

<file path=xl/sharedStrings.xml><?xml version="1.0" encoding="utf-8"?>
<sst xmlns="http://schemas.openxmlformats.org/spreadsheetml/2006/main" count="6206" uniqueCount="1014">
  <si>
    <t>к приказу Минэнерго России</t>
  </si>
  <si>
    <t>МВт</t>
  </si>
  <si>
    <t>МВ×А</t>
  </si>
  <si>
    <t>Мвар</t>
  </si>
  <si>
    <t>в базисном уровне цен</t>
  </si>
  <si>
    <t>Идентификатор инвестиционного проекта</t>
  </si>
  <si>
    <t>км КЛ</t>
  </si>
  <si>
    <t>Причины отклонений</t>
  </si>
  <si>
    <t>%</t>
  </si>
  <si>
    <t>План</t>
  </si>
  <si>
    <t>Факт</t>
  </si>
  <si>
    <t>Другое</t>
  </si>
  <si>
    <t>Всего</t>
  </si>
  <si>
    <t>в прогнозных ценах соответствующих лет</t>
  </si>
  <si>
    <t>федерального бюджета</t>
  </si>
  <si>
    <t>иных источников финансирования</t>
  </si>
  <si>
    <t>Общий фактический объем финансирования, в том числе за счет:</t>
  </si>
  <si>
    <t xml:space="preserve">  Наименование инвестиционного проекта (группы инвестиционных проектов)</t>
  </si>
  <si>
    <t xml:space="preserve"> Наименование инвестиционного проекта (группы инвестиционных проектов)</t>
  </si>
  <si>
    <t>основные средства</t>
  </si>
  <si>
    <t>нематериальные активы</t>
  </si>
  <si>
    <t>Наименование инвестиционного проекта (группы инвестиционных проектов)</t>
  </si>
  <si>
    <t>оборудование и материалы</t>
  </si>
  <si>
    <t>Установленная мощность центра питания, МВА</t>
  </si>
  <si>
    <t>Фактическое расширение пропускной способности, кВт</t>
  </si>
  <si>
    <t xml:space="preserve">Факт </t>
  </si>
  <si>
    <t>Общий объем финансирования, в том числе за счет:</t>
  </si>
  <si>
    <t>4.1</t>
  </si>
  <si>
    <t>4.2</t>
  </si>
  <si>
    <t>5.1</t>
  </si>
  <si>
    <t>5.2</t>
  </si>
  <si>
    <t>5.3</t>
  </si>
  <si>
    <t>5.4</t>
  </si>
  <si>
    <t>6.1</t>
  </si>
  <si>
    <t>6.2</t>
  </si>
  <si>
    <t>6.3</t>
  </si>
  <si>
    <t>6.4</t>
  </si>
  <si>
    <t>7.1</t>
  </si>
  <si>
    <t>7.2</t>
  </si>
  <si>
    <t>7.3</t>
  </si>
  <si>
    <t>7.4</t>
  </si>
  <si>
    <t>8.1</t>
  </si>
  <si>
    <t>8.2</t>
  </si>
  <si>
    <t>8.3</t>
  </si>
  <si>
    <t>8.4</t>
  </si>
  <si>
    <t>9.1</t>
  </si>
  <si>
    <t>9.2</t>
  </si>
  <si>
    <t>9.3</t>
  </si>
  <si>
    <t>9.4</t>
  </si>
  <si>
    <t>10.1</t>
  </si>
  <si>
    <t>10.2</t>
  </si>
  <si>
    <t>10.3</t>
  </si>
  <si>
    <t>10.4</t>
  </si>
  <si>
    <t>км ЛЭП</t>
  </si>
  <si>
    <t xml:space="preserve">Всего </t>
  </si>
  <si>
    <t>Утвержденные плановые значения показателей приведены в соответствии с  ______________________________________________________________________________</t>
  </si>
  <si>
    <t>Приложение  № 11</t>
  </si>
  <si>
    <t>Приложение  № 12</t>
  </si>
  <si>
    <t>Приложение  № 13</t>
  </si>
  <si>
    <t>Приложение  № 14</t>
  </si>
  <si>
    <t>Приложение  № 15</t>
  </si>
  <si>
    <t>Приложение  № 16</t>
  </si>
  <si>
    <t>бюджетов субъектов Российской Федерации и муниципальных образований</t>
  </si>
  <si>
    <t>Наименование объекта, выводимого из эксплуатации</t>
  </si>
  <si>
    <t>Номер группы инвестиционных проектов</t>
  </si>
  <si>
    <t>средств, полученных от оказания услуг, реализации товаров по регулируемым государством ценам (тарифам)</t>
  </si>
  <si>
    <t xml:space="preserve">        полное наименование субъекта электроэнергетики</t>
  </si>
  <si>
    <t xml:space="preserve">                                                                                                                                                            реквизиты решения органа исполнительной власти, утвердившего инвестиционную программу</t>
  </si>
  <si>
    <t xml:space="preserve">                  полное наименование субъекта электроэнергетики</t>
  </si>
  <si>
    <t xml:space="preserve">          полное наименование субъекта электроэнергетики</t>
  </si>
  <si>
    <t xml:space="preserve">                                                                                                                   реквизиты решения органа исполнительной власти, утвердившего инвестиционную программу</t>
  </si>
  <si>
    <t xml:space="preserve">                 полное наименование субъекта электроэнергетики</t>
  </si>
  <si>
    <t xml:space="preserve">      полное наименование субъекта электроэнергетики</t>
  </si>
  <si>
    <t>I квартал</t>
  </si>
  <si>
    <t>II квартал</t>
  </si>
  <si>
    <t>III квартал</t>
  </si>
  <si>
    <t>IV квартал</t>
  </si>
  <si>
    <t xml:space="preserve">                     полное наименование субъекта электроэнергетики</t>
  </si>
  <si>
    <t xml:space="preserve">III квартал </t>
  </si>
  <si>
    <t xml:space="preserve">                           полное наименование субъекта электроэнергетики</t>
  </si>
  <si>
    <t xml:space="preserve">Причины отклонений </t>
  </si>
  <si>
    <t>5.1.</t>
  </si>
  <si>
    <t>5.2.</t>
  </si>
  <si>
    <t>5.3.</t>
  </si>
  <si>
    <t>5.4.</t>
  </si>
  <si>
    <t>5.5.</t>
  </si>
  <si>
    <t>5.6.</t>
  </si>
  <si>
    <t>5.7.</t>
  </si>
  <si>
    <t>5.1.1.</t>
  </si>
  <si>
    <t>5.1.2.</t>
  </si>
  <si>
    <t>5.1.3.</t>
  </si>
  <si>
    <t>5.1.4.</t>
  </si>
  <si>
    <t>5.1.5.</t>
  </si>
  <si>
    <t>5.1.6.</t>
  </si>
  <si>
    <t>5.1.7.</t>
  </si>
  <si>
    <t>5.2.1.</t>
  </si>
  <si>
    <t>5.2.2.</t>
  </si>
  <si>
    <t>5.2.3.</t>
  </si>
  <si>
    <t>5.2.4.</t>
  </si>
  <si>
    <t>5.2.5.</t>
  </si>
  <si>
    <t>5.2.6.</t>
  </si>
  <si>
    <t>5.2.7.</t>
  </si>
  <si>
    <t>5.3.1.</t>
  </si>
  <si>
    <t>5.3.2.</t>
  </si>
  <si>
    <t>5.3.3.</t>
  </si>
  <si>
    <t>5.3.4.</t>
  </si>
  <si>
    <t>5.3.5.</t>
  </si>
  <si>
    <t>5.3.6.</t>
  </si>
  <si>
    <t>5.3.7.</t>
  </si>
  <si>
    <t>5.4.1.</t>
  </si>
  <si>
    <t>5.4.2.</t>
  </si>
  <si>
    <t>5.4.3.</t>
  </si>
  <si>
    <t>5.4.4.</t>
  </si>
  <si>
    <t>5.4.5.</t>
  </si>
  <si>
    <t>5.4.6.</t>
  </si>
  <si>
    <t>5.4.7.</t>
  </si>
  <si>
    <t>6.1.</t>
  </si>
  <si>
    <t>6.2.</t>
  </si>
  <si>
    <t>6.3.</t>
  </si>
  <si>
    <t>6.4.</t>
  </si>
  <si>
    <t>6.5.</t>
  </si>
  <si>
    <t>6.6.</t>
  </si>
  <si>
    <t>6.7.</t>
  </si>
  <si>
    <t>6.1.1.</t>
  </si>
  <si>
    <t>6.1.2.</t>
  </si>
  <si>
    <t>6.1.3.</t>
  </si>
  <si>
    <t>6.1.4.</t>
  </si>
  <si>
    <t>6.1.5..</t>
  </si>
  <si>
    <t>6.1.6.</t>
  </si>
  <si>
    <t>6.1.7.</t>
  </si>
  <si>
    <t>6.2.1.</t>
  </si>
  <si>
    <t>6.2.2.</t>
  </si>
  <si>
    <t>6.2.3.</t>
  </si>
  <si>
    <t>6.2.4.</t>
  </si>
  <si>
    <t>6.2.5.</t>
  </si>
  <si>
    <t>6.2.6.</t>
  </si>
  <si>
    <t>6.2.7.</t>
  </si>
  <si>
    <t>6.3.1.</t>
  </si>
  <si>
    <t>6.3.2.</t>
  </si>
  <si>
    <t>6.3.3.</t>
  </si>
  <si>
    <t>6.3.4.</t>
  </si>
  <si>
    <t>6.3.5.</t>
  </si>
  <si>
    <t>6.3.6.</t>
  </si>
  <si>
    <t>6.3.7.</t>
  </si>
  <si>
    <t>6.4.1.</t>
  </si>
  <si>
    <t>6.4.2.</t>
  </si>
  <si>
    <t>6.4.3.</t>
  </si>
  <si>
    <t>6.4.4.</t>
  </si>
  <si>
    <t>6.4.5.</t>
  </si>
  <si>
    <t>6.4.6.</t>
  </si>
  <si>
    <t>6.4.7.</t>
  </si>
  <si>
    <t>6.1.5.</t>
  </si>
  <si>
    <t>* Заполняется в случае, если сетевой объект будет использован для выдачи мощности генерирующего объекта, который будет осуществлять поставки электроэнергии и мощности в соответствии с договором о предоставлении мощности</t>
  </si>
  <si>
    <t xml:space="preserve">                    полное наименование субъекта электроэнергетики</t>
  </si>
  <si>
    <t xml:space="preserve">                                                                                                                         реквизиты решения органа исполнительной власти, утвердившего инвестиционную программу</t>
  </si>
  <si>
    <t xml:space="preserve">                                                                                                                        реквизиты решения органа исполнительной власти, утвердившего инвестиционную программу</t>
  </si>
  <si>
    <t xml:space="preserve">                                                                                                                          реквизиты решения органа исполнительной власти, утвердившего инвестиционную программу</t>
  </si>
  <si>
    <t>7.1.</t>
  </si>
  <si>
    <t>7.2.</t>
  </si>
  <si>
    <t>7.3.</t>
  </si>
  <si>
    <t>7.4.</t>
  </si>
  <si>
    <t>проектно-изыскательские работы</t>
  </si>
  <si>
    <t>строительные работы, реконструкция, монтаж оборудования</t>
  </si>
  <si>
    <t>прочие затраты</t>
  </si>
  <si>
    <t xml:space="preserve">                          полное наименование субъекта электроэнергетики</t>
  </si>
  <si>
    <t xml:space="preserve">                                                                                                                                      реквизиты решения органа исполнительной власти, утвердившего инвестиционную программу</t>
  </si>
  <si>
    <t xml:space="preserve">                         полное наименование субъекта электроэнергетики</t>
  </si>
  <si>
    <t>ВСЕГО по инвестиционной программе, в том числе:</t>
  </si>
  <si>
    <t>Наименование присоединяемого объекта генерации, который будет осуществлять  поставки электроэнергии и мощности в соответствии с договором о предоставлении мощности*</t>
  </si>
  <si>
    <t xml:space="preserve">                                                                                                                                           реквизиты решения органа исполнительной власти, утвердившего инвестиционную программу</t>
  </si>
  <si>
    <t>№ п/п</t>
  </si>
  <si>
    <t>Показатель</t>
  </si>
  <si>
    <t>I</t>
  </si>
  <si>
    <t>1.1</t>
  </si>
  <si>
    <t>Прибыль, направляемая на инвестиции, в том числе:</t>
  </si>
  <si>
    <t>1.1.1</t>
  </si>
  <si>
    <t>1.1.1.1</t>
  </si>
  <si>
    <t>производство и поставка электрической энергии и мощности</t>
  </si>
  <si>
    <t>1.1.1.2</t>
  </si>
  <si>
    <t>оказание услуг по передаче электрической энергии</t>
  </si>
  <si>
    <t>1.1.1.3</t>
  </si>
  <si>
    <t>реализация электрической энергии и мощности</t>
  </si>
  <si>
    <t>1.1.1.4</t>
  </si>
  <si>
    <t>1.1.1.5</t>
  </si>
  <si>
    <t>1.1.1.6</t>
  </si>
  <si>
    <t>1.1.1.7</t>
  </si>
  <si>
    <t xml:space="preserve">в части управления технологическими режимами </t>
  </si>
  <si>
    <t>в части обеспечения надежности</t>
  </si>
  <si>
    <t>1.1.2</t>
  </si>
  <si>
    <t>1.1.3</t>
  </si>
  <si>
    <t>от технологического присоединения потребителей</t>
  </si>
  <si>
    <t>1.2</t>
  </si>
  <si>
    <t>1.2.1</t>
  </si>
  <si>
    <t>1.2.1.1</t>
  </si>
  <si>
    <t>1.2.1.2</t>
  </si>
  <si>
    <t>1.2.1.3</t>
  </si>
  <si>
    <t>1.2.1.4</t>
  </si>
  <si>
    <t>1.2.1.5</t>
  </si>
  <si>
    <t>1.2.1.6</t>
  </si>
  <si>
    <t>1.2.1.7</t>
  </si>
  <si>
    <t>1.2.1.7.1</t>
  </si>
  <si>
    <t>1.2.1.7.2</t>
  </si>
  <si>
    <t>1.2.2</t>
  </si>
  <si>
    <t>1.2.3</t>
  </si>
  <si>
    <t>недоиспользованная амортизация прошлых лет всего, в том числе:</t>
  </si>
  <si>
    <t>1.2.3.1</t>
  </si>
  <si>
    <t>1.2.3.2</t>
  </si>
  <si>
    <t>1.2.3.3</t>
  </si>
  <si>
    <t>1.2.3.4</t>
  </si>
  <si>
    <t>1.2.3.5</t>
  </si>
  <si>
    <t>1.2.3.6</t>
  </si>
  <si>
    <t>1.2.3.7</t>
  </si>
  <si>
    <t>1.2.3.7.1</t>
  </si>
  <si>
    <t>1.2.3.7.2</t>
  </si>
  <si>
    <t>1.3</t>
  </si>
  <si>
    <t>1.4</t>
  </si>
  <si>
    <t>1.4.1</t>
  </si>
  <si>
    <t>1.4.2</t>
  </si>
  <si>
    <t>остаток собственных средств на начало года</t>
  </si>
  <si>
    <t>II</t>
  </si>
  <si>
    <t>Привлеченные средства всего, в том числе:</t>
  </si>
  <si>
    <t>2.1</t>
  </si>
  <si>
    <t>Кредиты</t>
  </si>
  <si>
    <t>2.2</t>
  </si>
  <si>
    <t>Облигационные займы</t>
  </si>
  <si>
    <t>2.3</t>
  </si>
  <si>
    <t>2.4</t>
  </si>
  <si>
    <t>Займы организаций</t>
  </si>
  <si>
    <t>2.5</t>
  </si>
  <si>
    <t>Бюджетное финансирование</t>
  </si>
  <si>
    <t>2.5.1</t>
  </si>
  <si>
    <t>средства федерального бюджета</t>
  </si>
  <si>
    <t>2.5.1.1</t>
  </si>
  <si>
    <t>в том числе средства федерального бюджета, недоиспользованные в прошлых периодах</t>
  </si>
  <si>
    <t>2.5.2</t>
  </si>
  <si>
    <t>средства консолидированного бюджета субъекта Российской Федерации</t>
  </si>
  <si>
    <t>2.5.2.1</t>
  </si>
  <si>
    <t>в том числе средства консолидированного бюджета субъекта Российской Федерации, недоиспользованные в прошлых периодах</t>
  </si>
  <si>
    <t>2.6</t>
  </si>
  <si>
    <t>Использование лизинга</t>
  </si>
  <si>
    <t>2.7</t>
  </si>
  <si>
    <t>Прочие привлеченные средства</t>
  </si>
  <si>
    <t>7.5.</t>
  </si>
  <si>
    <t>7.6.</t>
  </si>
  <si>
    <t>7.7.</t>
  </si>
  <si>
    <t>км ВЛ 1-цеп</t>
  </si>
  <si>
    <t>км ВЛ 2-цеп</t>
  </si>
  <si>
    <t>7.1.1.</t>
  </si>
  <si>
    <t>7.1.2.</t>
  </si>
  <si>
    <t>7.1.3.</t>
  </si>
  <si>
    <t>7.1.4.</t>
  </si>
  <si>
    <t>7.1.5.</t>
  </si>
  <si>
    <t>7.2.1.</t>
  </si>
  <si>
    <t>7.2.2.</t>
  </si>
  <si>
    <t>7.2.3.</t>
  </si>
  <si>
    <t>7.2.4.</t>
  </si>
  <si>
    <t>7.2.5.</t>
  </si>
  <si>
    <t>7.3.1.</t>
  </si>
  <si>
    <t>7.3.2.</t>
  </si>
  <si>
    <t>7.3.3.</t>
  </si>
  <si>
    <t>7.3.4.</t>
  </si>
  <si>
    <t>7.3.5.</t>
  </si>
  <si>
    <t>7.4.1.</t>
  </si>
  <si>
    <t>7.4.2.</t>
  </si>
  <si>
    <t>7.4.3.</t>
  </si>
  <si>
    <t>7.4.4.</t>
  </si>
  <si>
    <t>7.4.5.</t>
  </si>
  <si>
    <t>Фактический резерв мощности для присоединения потребителей, кВт</t>
  </si>
  <si>
    <t xml:space="preserve">    реквизиты решения органа исполнительной власти, утвердившего инвестиционную программу</t>
  </si>
  <si>
    <t xml:space="preserve">1. Финансово-экономическая модель деятельности субъекта электроэнергетики </t>
  </si>
  <si>
    <t>Ед. изм.</t>
  </si>
  <si>
    <t>БЮДЖЕТ ДОХОДОВ И РАСХОДОВ</t>
  </si>
  <si>
    <t>Выручка от реализации товаров (работ, услуг) всего, в том числе*:</t>
  </si>
  <si>
    <t xml:space="preserve">Производство и поставка электрической энергии и мощности всего, в том числе: </t>
  </si>
  <si>
    <t>производство и поставка электрической энергии на оптовом рынке электрической энергии и мощности</t>
  </si>
  <si>
    <t>производство и поставка электрической мощности на оптовом рынке электрической энергии и мощности</t>
  </si>
  <si>
    <t>производство и поставка электрической энергии (мощности) на розничных рынках электрической энергии</t>
  </si>
  <si>
    <t>Производство и поставка тепловой энергии (мощности)</t>
  </si>
  <si>
    <t>Оказание услуг по передаче электрической энергии</t>
  </si>
  <si>
    <t>Оказание услуг по передаче тепловой энергии, теплоносителя</t>
  </si>
  <si>
    <t>1.5</t>
  </si>
  <si>
    <t>Оказание услуг по технологическому присоединению</t>
  </si>
  <si>
    <t>1.6</t>
  </si>
  <si>
    <t>Реализация электрической энергии и мощности</t>
  </si>
  <si>
    <t>1.7</t>
  </si>
  <si>
    <t>Реализации тепловой энергии (мощности)</t>
  </si>
  <si>
    <t>1.8</t>
  </si>
  <si>
    <t>Оказание услуг по оперативно-диспетчерскому управлению в электроэнергетике всего, в том числе:</t>
  </si>
  <si>
    <t>1.8.1</t>
  </si>
  <si>
    <t>1.8.2</t>
  </si>
  <si>
    <t>1.9</t>
  </si>
  <si>
    <t>Прочая деятельность</t>
  </si>
  <si>
    <t>Себестоимость товаров (работ, услуг), коммерческие и управленческие расходы всего, в том числе:</t>
  </si>
  <si>
    <t>2.1.1</t>
  </si>
  <si>
    <t>2.1.2</t>
  </si>
  <si>
    <t>2.1.3</t>
  </si>
  <si>
    <t>2.8</t>
  </si>
  <si>
    <t>2.8.1</t>
  </si>
  <si>
    <t>2.8.2</t>
  </si>
  <si>
    <t>2.9</t>
  </si>
  <si>
    <t>II.I</t>
  </si>
  <si>
    <t>Материальные расходы всего, в том числе:</t>
  </si>
  <si>
    <t>расходы на топливо на технологические цели</t>
  </si>
  <si>
    <t>покупная энергия, в том числе:</t>
  </si>
  <si>
    <t>2.1.2.1</t>
  </si>
  <si>
    <t>покупная электрическая энергия (мощность) всего, в том числе:</t>
  </si>
  <si>
    <t>2.1.2.1.1</t>
  </si>
  <si>
    <t>на технологические цели, включая энергию на компенсацию потерь при ее передаче</t>
  </si>
  <si>
    <t>2.1.2.1.2</t>
  </si>
  <si>
    <t>для последующей перепродажи</t>
  </si>
  <si>
    <t>2.1.2.2</t>
  </si>
  <si>
    <t>покупная тепловая энергия (мощность)</t>
  </si>
  <si>
    <t>сырье, материалы, запасные части, инструменты</t>
  </si>
  <si>
    <t>2.1.4</t>
  </si>
  <si>
    <t>прочие материальные расходы</t>
  </si>
  <si>
    <t>II.II</t>
  </si>
  <si>
    <t>Работы и услуги производственного характера всего, в том числе:</t>
  </si>
  <si>
    <t>2.2.1</t>
  </si>
  <si>
    <t>услуги по передаче электрической энергии по единой (национальной) общероссийской электрической сети</t>
  </si>
  <si>
    <t>2.2.2</t>
  </si>
  <si>
    <t>услуги по передаче электрической энергии по сетям территориальной сетевой организации</t>
  </si>
  <si>
    <t>2.2.3</t>
  </si>
  <si>
    <t>услуги по передаче тепловой энергии, теплоносителя</t>
  </si>
  <si>
    <t>2.2.4</t>
  </si>
  <si>
    <t>услуги инфраструктурных организаций*****</t>
  </si>
  <si>
    <t>2.2.5</t>
  </si>
  <si>
    <t>прочие услуги производственного характера</t>
  </si>
  <si>
    <t>II.III</t>
  </si>
  <si>
    <t>Расходы на оплату труда с учетом страховых взносов</t>
  </si>
  <si>
    <t>II.IV</t>
  </si>
  <si>
    <t>Амортизация основных средств и нематериальных активов</t>
  </si>
  <si>
    <t>II.V</t>
  </si>
  <si>
    <t>Налоги и сборы всего, в том числе:</t>
  </si>
  <si>
    <t>налог на имущество организации</t>
  </si>
  <si>
    <t>прочие налоги и сборы</t>
  </si>
  <si>
    <t>II.VI</t>
  </si>
  <si>
    <t>Прочие расходы всего, в том числе:</t>
  </si>
  <si>
    <t>2.6.1</t>
  </si>
  <si>
    <t>работы и услуги непроизводственного характера</t>
  </si>
  <si>
    <t>2.6.2</t>
  </si>
  <si>
    <t>арендная плата, лизинговые платежи</t>
  </si>
  <si>
    <t>2.6.3</t>
  </si>
  <si>
    <t>иные прочие расходы</t>
  </si>
  <si>
    <t>II.VII</t>
  </si>
  <si>
    <t>Иные сведения:</t>
  </si>
  <si>
    <t>2.7.1</t>
  </si>
  <si>
    <t>Расходы на ремонт</t>
  </si>
  <si>
    <t>2.7.2</t>
  </si>
  <si>
    <t>Коммерческие расходы</t>
  </si>
  <si>
    <t>2.7.3</t>
  </si>
  <si>
    <t>Управленческие расходы</t>
  </si>
  <si>
    <t>III</t>
  </si>
  <si>
    <t>Прибыль (убыток) от продаж (строка I - строка II) всего, в том числе:</t>
  </si>
  <si>
    <t>3.1</t>
  </si>
  <si>
    <t>3.1.1</t>
  </si>
  <si>
    <t>3.1.2</t>
  </si>
  <si>
    <t>3.1.3</t>
  </si>
  <si>
    <t>3.2</t>
  </si>
  <si>
    <t>3.3</t>
  </si>
  <si>
    <t>3.4</t>
  </si>
  <si>
    <t>3.5</t>
  </si>
  <si>
    <t>3.6</t>
  </si>
  <si>
    <t>3.7</t>
  </si>
  <si>
    <t>3.8</t>
  </si>
  <si>
    <t>3.8.1</t>
  </si>
  <si>
    <t>3.8.2</t>
  </si>
  <si>
    <t>3.9</t>
  </si>
  <si>
    <t>IV</t>
  </si>
  <si>
    <t>Прочие доходы и расходы (сальдо) (строка 4.1 – строка 4.2)</t>
  </si>
  <si>
    <t>Прочие доходы всего, в том числе:</t>
  </si>
  <si>
    <t>4.1.1</t>
  </si>
  <si>
    <t>доходы от участия в других организациях</t>
  </si>
  <si>
    <t>4.1.2</t>
  </si>
  <si>
    <t>проценты к получению</t>
  </si>
  <si>
    <t>4.1.3</t>
  </si>
  <si>
    <t>восстановление резервов всего, в том числе:</t>
  </si>
  <si>
    <t>4.1.3.1</t>
  </si>
  <si>
    <t>по сомнительным долгам</t>
  </si>
  <si>
    <t>4.1.4</t>
  </si>
  <si>
    <t>прочие внереализационные доходы</t>
  </si>
  <si>
    <t>4.2.1</t>
  </si>
  <si>
    <t>расходы, связанные с персоналом</t>
  </si>
  <si>
    <t>4.2.2</t>
  </si>
  <si>
    <t>проценты к уплате</t>
  </si>
  <si>
    <t>4.2.3</t>
  </si>
  <si>
    <t>создание резервов всего, в том числе:</t>
  </si>
  <si>
    <t>4.2.3.1</t>
  </si>
  <si>
    <t xml:space="preserve"> по сомнительным долгам</t>
  </si>
  <si>
    <t>4.2.4</t>
  </si>
  <si>
    <t>прочие внереализационные расходы</t>
  </si>
  <si>
    <t>V</t>
  </si>
  <si>
    <t>Прибыль (убыток) до налогообложения (строка III + строка IV) всего, в том числе:</t>
  </si>
  <si>
    <t>Производство и поставка электрической энергии на оптовом рынке электрической энергии и мощности</t>
  </si>
  <si>
    <t>5.1.1</t>
  </si>
  <si>
    <t>5.1.2</t>
  </si>
  <si>
    <t>5.1.3</t>
  </si>
  <si>
    <t>5.5</t>
  </si>
  <si>
    <t>5.6</t>
  </si>
  <si>
    <t>5.7</t>
  </si>
  <si>
    <t>5.8</t>
  </si>
  <si>
    <t>5.8.1</t>
  </si>
  <si>
    <t>5.8.2</t>
  </si>
  <si>
    <t>5.9</t>
  </si>
  <si>
    <t>VI</t>
  </si>
  <si>
    <t>Налог на прибыль всего, в том числе:</t>
  </si>
  <si>
    <t>6.1.1</t>
  </si>
  <si>
    <t>6.1.2</t>
  </si>
  <si>
    <t>6.1.3</t>
  </si>
  <si>
    <t>Производство и поставка тепловой энергии (мощности);</t>
  </si>
  <si>
    <t>Оказание услуг по передаче электрической энергии;</t>
  </si>
  <si>
    <t>Оказание услуг по передаче тепловой энергии, теплоносителя;</t>
  </si>
  <si>
    <t>6.5</t>
  </si>
  <si>
    <t>Оказание услуг по технологическому присоединению;</t>
  </si>
  <si>
    <t>6.6</t>
  </si>
  <si>
    <t>Реализация электрической энергии и мощности;</t>
  </si>
  <si>
    <t>6.7</t>
  </si>
  <si>
    <t>Реализации тепловой энергии (мощности);</t>
  </si>
  <si>
    <t>6.8</t>
  </si>
  <si>
    <t>6.8.1</t>
  </si>
  <si>
    <t>в части управления технологическими режимами</t>
  </si>
  <si>
    <t>6.8.2</t>
  </si>
  <si>
    <t>6.9</t>
  </si>
  <si>
    <t>Прочая деятельность;</t>
  </si>
  <si>
    <t>VII</t>
  </si>
  <si>
    <t>Чистая прибыль (убыток) всего, в том числе:</t>
  </si>
  <si>
    <t>7.1.1</t>
  </si>
  <si>
    <t>7.1.2</t>
  </si>
  <si>
    <t>7.1.3</t>
  </si>
  <si>
    <t>7.5</t>
  </si>
  <si>
    <t>7.6</t>
  </si>
  <si>
    <t>7.7</t>
  </si>
  <si>
    <t>7.8</t>
  </si>
  <si>
    <t>7.8.1</t>
  </si>
  <si>
    <t>7.8.2</t>
  </si>
  <si>
    <t>7.9</t>
  </si>
  <si>
    <t>VIII</t>
  </si>
  <si>
    <t>Направления использования чистой прибыли</t>
  </si>
  <si>
    <t>На инвестиции</t>
  </si>
  <si>
    <t>Резервный фонд</t>
  </si>
  <si>
    <t>Выплата дивидендов</t>
  </si>
  <si>
    <t>Остаток на развитие</t>
  </si>
  <si>
    <t>IX</t>
  </si>
  <si>
    <t>-</t>
  </si>
  <si>
    <t>Прибыль до налогообложения без учета процентов к уплате и амортизации (строкаV + строка 4.2.2 + строка II.IV)</t>
  </si>
  <si>
    <t>Долг (кредиты и займы) на начало периода всего, в том числе:</t>
  </si>
  <si>
    <t>9.2.1</t>
  </si>
  <si>
    <t>краткосрочные кредиты и займы на начало периода</t>
  </si>
  <si>
    <t>Долг (кредиты и займы) на конец периода, в том числе</t>
  </si>
  <si>
    <t>9.3.1</t>
  </si>
  <si>
    <t>краткосрочные кредиты и займы на конец периода</t>
  </si>
  <si>
    <t>Отношение долга (кредиты и займы) на конец периода (строка 9.3) к прибыли до налогообложения без учета процентов к уплате и амортизации (строка 9.1)</t>
  </si>
  <si>
    <t>БЮДЖЕТ ДВИЖЕНИЯ ДЕНЕЖНЫХ СРЕДСТВ</t>
  </si>
  <si>
    <t>X</t>
  </si>
  <si>
    <t>Поступления от текущих операций всего, в том числе:</t>
  </si>
  <si>
    <t>10.1.1</t>
  </si>
  <si>
    <t>10.1.2</t>
  </si>
  <si>
    <t>10.1.3</t>
  </si>
  <si>
    <t>10.5</t>
  </si>
  <si>
    <t>10.6</t>
  </si>
  <si>
    <t>10.7</t>
  </si>
  <si>
    <t>10.8</t>
  </si>
  <si>
    <t>10.8.1</t>
  </si>
  <si>
    <t>10.8.2</t>
  </si>
  <si>
    <t>10.9</t>
  </si>
  <si>
    <t>Поступления денежных средств за счет средств бюджетов бюджетной системы Российской Федерации (субсидия) всего, в том числе:</t>
  </si>
  <si>
    <t>10.9.1</t>
  </si>
  <si>
    <t>за счет средств федерального бюджета</t>
  </si>
  <si>
    <t>10.9.2</t>
  </si>
  <si>
    <t>за счет средств консолидированного бюджета субъекта Российской Федерации</t>
  </si>
  <si>
    <t>10.10</t>
  </si>
  <si>
    <t>XI</t>
  </si>
  <si>
    <t>Платежи по текущим операциям всего, в том числе:</t>
  </si>
  <si>
    <t>11.1</t>
  </si>
  <si>
    <t>Оплата поставщикам топлива</t>
  </si>
  <si>
    <t>11.2</t>
  </si>
  <si>
    <t>Оплата покупной энергии всего, в том числе:</t>
  </si>
  <si>
    <t>11.2.1</t>
  </si>
  <si>
    <t>на оптовом рынке электрической энергии и мощности</t>
  </si>
  <si>
    <t>11.2.2</t>
  </si>
  <si>
    <t>на розничных рынках электрической энергии</t>
  </si>
  <si>
    <t>11.2.3</t>
  </si>
  <si>
    <t>на компенсацию потерь</t>
  </si>
  <si>
    <t>11.3</t>
  </si>
  <si>
    <t>Оплата услуг по передаче электрической энергии по единой (национальной) общероссийской электрической сети</t>
  </si>
  <si>
    <t>11.4</t>
  </si>
  <si>
    <t>Оплата услуг по передаче электрической энергии по сетям территориальных сетевых организаций</t>
  </si>
  <si>
    <t>11.5</t>
  </si>
  <si>
    <t>Оплата услуг по передаче тепловой энергии, теплоносителя</t>
  </si>
  <si>
    <t>11.6</t>
  </si>
  <si>
    <t>Оплата труда</t>
  </si>
  <si>
    <t>11.7</t>
  </si>
  <si>
    <t>Страховые взносы</t>
  </si>
  <si>
    <t>11.8</t>
  </si>
  <si>
    <t>Оплата налогов и сборов всего, в том числе:</t>
  </si>
  <si>
    <t>11.8.1</t>
  </si>
  <si>
    <t>налог на прибыль</t>
  </si>
  <si>
    <t>11.9</t>
  </si>
  <si>
    <t>Оплата сырья, материалов, запасных частей, инструментов</t>
  </si>
  <si>
    <t>11.10</t>
  </si>
  <si>
    <t>Оплата прочих услуг производственного характера</t>
  </si>
  <si>
    <t>11.11</t>
  </si>
  <si>
    <t>Арендная плата и лизинговые платежи</t>
  </si>
  <si>
    <t>11.12</t>
  </si>
  <si>
    <t>Проценты по долговым обязательствам (за исключением процентов по долговым обязательствам, включаемым в стоимость инвестиционного актива)</t>
  </si>
  <si>
    <t>11.13</t>
  </si>
  <si>
    <t>Прочие платежи по текущей деятельности</t>
  </si>
  <si>
    <t>XII</t>
  </si>
  <si>
    <t>Поступления от инвестиционных операций всего, в том числе:</t>
  </si>
  <si>
    <t>12.1</t>
  </si>
  <si>
    <t>Поступления от реализации имущества и имущественных прав</t>
  </si>
  <si>
    <t>12.2</t>
  </si>
  <si>
    <t xml:space="preserve">Поступления по заключенным инвестиционным соглашениям, в том числе </t>
  </si>
  <si>
    <t>12.2.1</t>
  </si>
  <si>
    <t>по использованию средств бюджетов бюджетной системы Российской Федерации всего, в том числе:</t>
  </si>
  <si>
    <t>12.2.1.1</t>
  </si>
  <si>
    <t>12.2.1.2</t>
  </si>
  <si>
    <t>12.3</t>
  </si>
  <si>
    <t>Прочие поступления по инвестиционным операциям</t>
  </si>
  <si>
    <t>XIII</t>
  </si>
  <si>
    <t>Платежи по инвестиционным операциям всего, в том числе:</t>
  </si>
  <si>
    <t>13.1</t>
  </si>
  <si>
    <t>Инвестиции в основной капитал всего, в том числе:</t>
  </si>
  <si>
    <t>13.1.1</t>
  </si>
  <si>
    <t>техническое перевооружение и реконструкция</t>
  </si>
  <si>
    <t>13.1.2</t>
  </si>
  <si>
    <t>новое строительство и расширение</t>
  </si>
  <si>
    <t>13.1.3</t>
  </si>
  <si>
    <t>проектно-изыскательные работы для объектов нового строительства будущих лет</t>
  </si>
  <si>
    <t>13.1.4</t>
  </si>
  <si>
    <t>приобретение объектов основных средств, земельных участков</t>
  </si>
  <si>
    <t>13.1.5</t>
  </si>
  <si>
    <t>проведение научно-исследовательских и опытно-конструкторских разработок</t>
  </si>
  <si>
    <t>13.1.6</t>
  </si>
  <si>
    <t>прочие выплаты, связанные с инвестициями в основной капитал</t>
  </si>
  <si>
    <t>13.2</t>
  </si>
  <si>
    <t>Приобретение нематериальных активов</t>
  </si>
  <si>
    <t>13.3</t>
  </si>
  <si>
    <t>Прочие платежи по инвестиционным операциям всего, в том числе:</t>
  </si>
  <si>
    <t>13.4</t>
  </si>
  <si>
    <t>13.4.1</t>
  </si>
  <si>
    <t>проценты по долговым обязательствам, включаемым в стоимость инвестиционного актива</t>
  </si>
  <si>
    <t>XIV</t>
  </si>
  <si>
    <t>Поступления от финансовых операций всего, в том числе:</t>
  </si>
  <si>
    <t>14.1</t>
  </si>
  <si>
    <t>Процентные поступления</t>
  </si>
  <si>
    <t>14.2</t>
  </si>
  <si>
    <t>Поступления  по полученным кредитам всего, в том числе:</t>
  </si>
  <si>
    <t>14.2.1</t>
  </si>
  <si>
    <t>на текущую деятельность</t>
  </si>
  <si>
    <t>14.2.2</t>
  </si>
  <si>
    <t>на инвестиционные операции</t>
  </si>
  <si>
    <t>14.2.3</t>
  </si>
  <si>
    <t>на рефинансирование кредитов и займов</t>
  </si>
  <si>
    <t>14.3</t>
  </si>
  <si>
    <t>Поступления от эмиссии акций**</t>
  </si>
  <si>
    <t>14.4</t>
  </si>
  <si>
    <t>Поступления от реализации финансовых инструментов всего, в том числе:</t>
  </si>
  <si>
    <t>14.4.1</t>
  </si>
  <si>
    <t>облигационные займы</t>
  </si>
  <si>
    <t>14.4.2</t>
  </si>
  <si>
    <t>вексели</t>
  </si>
  <si>
    <t>14.5</t>
  </si>
  <si>
    <t>Поступления от займов организаций</t>
  </si>
  <si>
    <t>14.6</t>
  </si>
  <si>
    <t>Поступления за счет средств инвесторов</t>
  </si>
  <si>
    <t>14.7</t>
  </si>
  <si>
    <t>Прочие поступления по финансовым операциям</t>
  </si>
  <si>
    <t>XV</t>
  </si>
  <si>
    <t>Платежи по финансовым операциям всего, в том числе:</t>
  </si>
  <si>
    <t>15.1</t>
  </si>
  <si>
    <t>Погашение кредитов и займов всего всего, в том числе:</t>
  </si>
  <si>
    <t>15.1.1</t>
  </si>
  <si>
    <t>15.1.2</t>
  </si>
  <si>
    <t>15.1.3</t>
  </si>
  <si>
    <t>15.2</t>
  </si>
  <si>
    <t>15.3</t>
  </si>
  <si>
    <t>Прочие выплаты по финансовым операциям</t>
  </si>
  <si>
    <t>XVI</t>
  </si>
  <si>
    <t>Сальдо денежных средств по операционной деятельности (строка X-строка XI) всего, в том числе:</t>
  </si>
  <si>
    <t>XVII</t>
  </si>
  <si>
    <t xml:space="preserve">Сальдо денежных средств по инвестиционным операциям всего (строка XII-строка XIII), всего в том числе </t>
  </si>
  <si>
    <t>17.1</t>
  </si>
  <si>
    <t>Сальдо денежных средств по инвестиционным операциям</t>
  </si>
  <si>
    <t>17.2</t>
  </si>
  <si>
    <t>Сальдо денежных средств по прочей деятельности</t>
  </si>
  <si>
    <t>XVIII</t>
  </si>
  <si>
    <t>Сальдо денежных средств по финансовым операциям всего (строка XIV-строка XV), в том числе</t>
  </si>
  <si>
    <t>18.1</t>
  </si>
  <si>
    <t>Сальдо денежных средств по привлечению и погашению кредитов и займов</t>
  </si>
  <si>
    <t>18.2</t>
  </si>
  <si>
    <t>Сальдо денежных средств по прочей финансовой деятельности</t>
  </si>
  <si>
    <t>XIX</t>
  </si>
  <si>
    <t>Сальдо денежных средств от транзитных операций</t>
  </si>
  <si>
    <t>XX</t>
  </si>
  <si>
    <t>Итого сальдо денежных средств (строка XVI+строка XVII+строка XVIII+строка XIX)</t>
  </si>
  <si>
    <t>XXI</t>
  </si>
  <si>
    <t>Остаток денежных средств на начало периода</t>
  </si>
  <si>
    <t>XXII</t>
  </si>
  <si>
    <t>Остаток денежных средств на конец периода</t>
  </si>
  <si>
    <t>XXIII</t>
  </si>
  <si>
    <t>23.1</t>
  </si>
  <si>
    <t>Дебиторская задолженность на конец периода всего, в том числе:</t>
  </si>
  <si>
    <t>23.1.1</t>
  </si>
  <si>
    <t xml:space="preserve">производство и поставка электрической энергии и мощности всего, в том числе: </t>
  </si>
  <si>
    <t>23.1.1.а</t>
  </si>
  <si>
    <t>из нее просроченная</t>
  </si>
  <si>
    <t>23.1.1.1</t>
  </si>
  <si>
    <t>производство и поставка электрической энергии на оптовом рынке электрической энергиии и мощности</t>
  </si>
  <si>
    <t>23.1.1.1.а</t>
  </si>
  <si>
    <t>23.1.1.2</t>
  </si>
  <si>
    <t>23.1.1.2.а</t>
  </si>
  <si>
    <t>23.1.1.3</t>
  </si>
  <si>
    <t>23.1.1.3.а</t>
  </si>
  <si>
    <t>23.1.2</t>
  </si>
  <si>
    <t>производство и поставка тепловой энергии (мощности)</t>
  </si>
  <si>
    <t>23.1.2.а</t>
  </si>
  <si>
    <t>23.1.3</t>
  </si>
  <si>
    <t>23.1.3.а</t>
  </si>
  <si>
    <t>23.1.4</t>
  </si>
  <si>
    <t>оказание услуг по передаче тепловой энергии, теплоносителя</t>
  </si>
  <si>
    <t>23.1.4.а</t>
  </si>
  <si>
    <t>23.1.5</t>
  </si>
  <si>
    <t>оказание услуг по технологическому присоединению</t>
  </si>
  <si>
    <t>23.1.5.а</t>
  </si>
  <si>
    <t>23.1.7</t>
  </si>
  <si>
    <t>23.1.6.а</t>
  </si>
  <si>
    <t>реализации тепловой энергии (мощности)</t>
  </si>
  <si>
    <t>23.1.7.а</t>
  </si>
  <si>
    <t>23.1.8</t>
  </si>
  <si>
    <t>оказание услуг по оперативно-диспетчерскому управлению в электроэнергетике всего, в том числе:</t>
  </si>
  <si>
    <t>23.1.8.а</t>
  </si>
  <si>
    <t>23.1.8.1</t>
  </si>
  <si>
    <t>23.1.8.1.а</t>
  </si>
  <si>
    <t>23.1.8.2</t>
  </si>
  <si>
    <t>23.1.8.2.а</t>
  </si>
  <si>
    <t>23.1.9</t>
  </si>
  <si>
    <t>прочая деятельность</t>
  </si>
  <si>
    <t>23.1.9.а</t>
  </si>
  <si>
    <t>23.2</t>
  </si>
  <si>
    <t>Кредиторская задолженность на конец периода всего, в том числе:</t>
  </si>
  <si>
    <t>23.2.1</t>
  </si>
  <si>
    <t>поставщикам топлива на технологические цели</t>
  </si>
  <si>
    <t>23.2.1.а</t>
  </si>
  <si>
    <t>23.2.2</t>
  </si>
  <si>
    <t>поставщикам покупной энергии всего, в том числе:</t>
  </si>
  <si>
    <t>23.2.2.1</t>
  </si>
  <si>
    <t>23.2.2.1.а</t>
  </si>
  <si>
    <t>23.2.2.2</t>
  </si>
  <si>
    <t>на розничных рынках</t>
  </si>
  <si>
    <t>23.2.2.2.а</t>
  </si>
  <si>
    <t>23.2.3</t>
  </si>
  <si>
    <t>по оплате услуг на передачу электрической энергии по единой (национальной) общероссийской электрической сети</t>
  </si>
  <si>
    <t>23.2.3.а</t>
  </si>
  <si>
    <t>23.2.4</t>
  </si>
  <si>
    <t>по оплате услуг территориальных сетевых организаций</t>
  </si>
  <si>
    <t>23.2.4.а</t>
  </si>
  <si>
    <t>23.2.5</t>
  </si>
  <si>
    <t>перед персоналом по оплате труда</t>
  </si>
  <si>
    <t>23.2.5.а</t>
  </si>
  <si>
    <t>23.2.6</t>
  </si>
  <si>
    <t>перед бюджетами и внебюджетными фондами</t>
  </si>
  <si>
    <t>23.2.6.а</t>
  </si>
  <si>
    <t>23.2.7</t>
  </si>
  <si>
    <t>по договорам технологического присоединения</t>
  </si>
  <si>
    <t>23.2.7.а</t>
  </si>
  <si>
    <t>23.2.8</t>
  </si>
  <si>
    <t xml:space="preserve">по обязательствам перед поставщиками и подрядчиками по исполнению инвестиционной программы </t>
  </si>
  <si>
    <t>23.2.8.а</t>
  </si>
  <si>
    <t>23.2.9</t>
  </si>
  <si>
    <t>прочая кредиторская задолженность</t>
  </si>
  <si>
    <t>23.2.9.а</t>
  </si>
  <si>
    <t>23.3</t>
  </si>
  <si>
    <t>Отношение поступлений денежных средств к выручке от реализованных товаров и оказанных услуг (с учетом НДС) всего, в том числе:</t>
  </si>
  <si>
    <t>23.3.1</t>
  </si>
  <si>
    <t>от производства и поставки электрической энергии и мощности</t>
  </si>
  <si>
    <t>23.3.1.1</t>
  </si>
  <si>
    <t>от производства и поставки электрической энергии на оптовом рынке электрической энергии и мощности</t>
  </si>
  <si>
    <t>23.3.1.2</t>
  </si>
  <si>
    <t>от производства и поставки электрической мощности на оптовом рынке электрической энергии и мощности</t>
  </si>
  <si>
    <t>23.3.1.3</t>
  </si>
  <si>
    <t>от производства и поставки электрической энергии (мощности) на розничных рынках электрической энергии</t>
  </si>
  <si>
    <t>23.3.2</t>
  </si>
  <si>
    <t>от производства и поставки тепловой энергии (мощности)</t>
  </si>
  <si>
    <t>23.3.3</t>
  </si>
  <si>
    <t>от оказания услуг по передаче электрической энергии</t>
  </si>
  <si>
    <t>23.3.4</t>
  </si>
  <si>
    <t>от оказания услуг по передаче тепловой энергии, теплоносителя</t>
  </si>
  <si>
    <t>23.3.5</t>
  </si>
  <si>
    <t>от реализации электрической энергии и мощности</t>
  </si>
  <si>
    <t>23.3.6</t>
  </si>
  <si>
    <t>от реализации тепловой энергии (мощности)</t>
  </si>
  <si>
    <t>23.3.7</t>
  </si>
  <si>
    <t>от оказания услуг по оперативно-диспетчерскому управлению в электроэнергетике всего, в том числе:</t>
  </si>
  <si>
    <t>23.3.7.1</t>
  </si>
  <si>
    <t>23.3.7.2</t>
  </si>
  <si>
    <t>ТЕХНИКО-ЭКОНОМИЧЕСКИЕ ПОКАЗАТЕЛИ</t>
  </si>
  <si>
    <t>XXIV</t>
  </si>
  <si>
    <t>В отношении деятельности по производству электрической, тепловой энергии (мощности)</t>
  </si>
  <si>
    <t>x</t>
  </si>
  <si>
    <t>24.1</t>
  </si>
  <si>
    <t>Установленная электрическая мощность</t>
  </si>
  <si>
    <t>24.2</t>
  </si>
  <si>
    <t>Установленная тепловая мощность</t>
  </si>
  <si>
    <t>Гкал/час</t>
  </si>
  <si>
    <t>24.3</t>
  </si>
  <si>
    <t>Располагаемая электрическая мощность</t>
  </si>
  <si>
    <t>24.4</t>
  </si>
  <si>
    <t>Присоединенная тепловая мощность</t>
  </si>
  <si>
    <t>24.5</t>
  </si>
  <si>
    <t>Объем выработанной электрической энергии</t>
  </si>
  <si>
    <t>млн.кВт.ч</t>
  </si>
  <si>
    <t>24.6</t>
  </si>
  <si>
    <t>Объем продукции отпущенной с шин (коллекторов)</t>
  </si>
  <si>
    <t>24.6.1</t>
  </si>
  <si>
    <t>электрической энергии</t>
  </si>
  <si>
    <t>24.6.2</t>
  </si>
  <si>
    <t>тепловой энергии</t>
  </si>
  <si>
    <t>тыс.Гкал</t>
  </si>
  <si>
    <t>24.7</t>
  </si>
  <si>
    <t>Объем покупной продукции для последующей продажи</t>
  </si>
  <si>
    <t>24.7.1</t>
  </si>
  <si>
    <t>24.7.2</t>
  </si>
  <si>
    <t>электрической мощности</t>
  </si>
  <si>
    <t>24.7.3</t>
  </si>
  <si>
    <t>24.8</t>
  </si>
  <si>
    <t>Объем покупной продукции на технологические цели</t>
  </si>
  <si>
    <t>24.8.1</t>
  </si>
  <si>
    <t>24.8.2</t>
  </si>
  <si>
    <t>24.9</t>
  </si>
  <si>
    <t>Объем продукции отпущенной (проданной) потребителям</t>
  </si>
  <si>
    <t>24.9.1</t>
  </si>
  <si>
    <t>24.9.2</t>
  </si>
  <si>
    <t>24.9.3</t>
  </si>
  <si>
    <t>XXV</t>
  </si>
  <si>
    <t>В отношении деятельности по передаче электрической энергии</t>
  </si>
  <si>
    <t>25.1</t>
  </si>
  <si>
    <t>Объем отпуска электрической энергии из сети (полезный отпуск) всего, в том числе:</t>
  </si>
  <si>
    <t>25.1.1</t>
  </si>
  <si>
    <t>потребителям, присоединенным к единой (национальной) общероссийской электрической сети всего, в том числе:</t>
  </si>
  <si>
    <t>25.1.1.1</t>
  </si>
  <si>
    <t>территориальные сетевые организации</t>
  </si>
  <si>
    <t>25.1.1.2</t>
  </si>
  <si>
    <t>потребители, не являющиеся территориальными сетевыми организациями</t>
  </si>
  <si>
    <t>25.2</t>
  </si>
  <si>
    <t>Объем технологического расхода (потерь) при передаче электрической энергии</t>
  </si>
  <si>
    <t>25.3</t>
  </si>
  <si>
    <t>Заявленная мощность***/фактическая мощность всего, в том числе:</t>
  </si>
  <si>
    <t>25.3.1</t>
  </si>
  <si>
    <t>потребителей, присоединенных к единой (национальной) общероссийской электрической сети всего, в том числе:</t>
  </si>
  <si>
    <t>25.3.1.1</t>
  </si>
  <si>
    <t>25.3.1.2</t>
  </si>
  <si>
    <t>25.4</t>
  </si>
  <si>
    <t>Количество условных единиц обслуживаемого электросетевого оборудования</t>
  </si>
  <si>
    <t>у.е.</t>
  </si>
  <si>
    <t>25.5</t>
  </si>
  <si>
    <t>XXVI</t>
  </si>
  <si>
    <t>В отношении сбытовой деятельности</t>
  </si>
  <si>
    <t>26.1</t>
  </si>
  <si>
    <t>Полезный отпуск электрической энергии потребителям</t>
  </si>
  <si>
    <t>26.2</t>
  </si>
  <si>
    <t>Отпуск тепловой энергии потребителям</t>
  </si>
  <si>
    <t>26.3</t>
  </si>
  <si>
    <t xml:space="preserve">Необходимая валовая выручка сбытовой организации без учета покупной электрической энергии (мощности) для последующей перепродажи и оплаты услуг по передаче электрической энергии </t>
  </si>
  <si>
    <t>26.4</t>
  </si>
  <si>
    <t>Необходимая валовая выручка сбытовой организации без учета затрат на покупку тепловой энергии и оплаты услуг по ее передаче</t>
  </si>
  <si>
    <t>XXVII</t>
  </si>
  <si>
    <t>В отношении деятельности по оперативно-диспетчерскому управлению</t>
  </si>
  <si>
    <t>27.1</t>
  </si>
  <si>
    <t>Установленная мощность в Единой энергетической системе России, в том числе</t>
  </si>
  <si>
    <t>27.1.1</t>
  </si>
  <si>
    <t>установленная электрическая мощность электростанций, входящих в Единую энергетическую систему России, осуществляющих деятельность по производству электрической энергии и продаваемой на оптовом рынке</t>
  </si>
  <si>
    <t>27.1.2</t>
  </si>
  <si>
    <t>установленная электрическая мощность электростанций, входящих в Единую энергетическую систему России, осуществляющих деятельность по производству электрической энергии и продаваемой на розничном рынке</t>
  </si>
  <si>
    <t>27.1.3</t>
  </si>
  <si>
    <t>средняя мощность поставки электрической энергии по группам точек поставки импорта на оптовом рынке</t>
  </si>
  <si>
    <t>27.2</t>
  </si>
  <si>
    <t>Объем потребления в Единой энергетической системе России, в том числе</t>
  </si>
  <si>
    <t>27.2.1</t>
  </si>
  <si>
    <t>суммарный объем потребления (покупки) электрической энергии по всем группам точек поставки, зарегистрированным на оптовом рынке</t>
  </si>
  <si>
    <t>27.2.2</t>
  </si>
  <si>
    <t>суммарный объем поставки электрической энергии на экспорт из России</t>
  </si>
  <si>
    <t>27.3</t>
  </si>
  <si>
    <t>Собственная необходимая валовая выручка субъекта оперативно-диспетчерского управления, всего в том числе</t>
  </si>
  <si>
    <t>27.3.1</t>
  </si>
  <si>
    <t xml:space="preserve"> в части управления технологическими режимами </t>
  </si>
  <si>
    <t>27.3.2</t>
  </si>
  <si>
    <t>XXVIII</t>
  </si>
  <si>
    <t>Среднесписочная численность работников</t>
  </si>
  <si>
    <t xml:space="preserve">2 Источники финансирования инвестиционной программы субъекта электроэнергетики </t>
  </si>
  <si>
    <t>Источники финансирования инвестиционной программы всего (строка I+строка II) всего, в том числе::</t>
  </si>
  <si>
    <t>Собственные средства всего, в том числе:</t>
  </si>
  <si>
    <t>полученная от реализации продукции и оказанных услуг по регулируемым ценам (тарифам):</t>
  </si>
  <si>
    <t>производства и поставки электрической энергии и мощности</t>
  </si>
  <si>
    <t>1.1.1.1.1</t>
  </si>
  <si>
    <t>1.1.1.1.2</t>
  </si>
  <si>
    <t>1.1.1.1.3</t>
  </si>
  <si>
    <t>производства и поставки тепловой энергии (мощности)</t>
  </si>
  <si>
    <t>оказания услуг по передаче электрической энергии</t>
  </si>
  <si>
    <t>оказания услуг по передаче тепловой энергии, теплоносителя</t>
  </si>
  <si>
    <t>от технологического присоединения, в том числе</t>
  </si>
  <si>
    <t>1.1.1.5.1</t>
  </si>
  <si>
    <t>от технологического присоединения объектов по производству электрической и тепловой энергии</t>
  </si>
  <si>
    <t>1.1.1.5.1.а</t>
  </si>
  <si>
    <t xml:space="preserve">    авансовое использование прибыли</t>
  </si>
  <si>
    <t>1.1.1.5.2</t>
  </si>
  <si>
    <t>1.1.1.5.2.а</t>
  </si>
  <si>
    <t>реализации электрической энергии и мощности</t>
  </si>
  <si>
    <t>1.1.1.8</t>
  </si>
  <si>
    <t>оказания услуг по оперативно-диспетчерскому управлению в электроэнергетике всего, в том числе:</t>
  </si>
  <si>
    <t>1.1.1.8.1</t>
  </si>
  <si>
    <t>1.1.1.8.2</t>
  </si>
  <si>
    <t>прибыль от продажи электрической энергии (мощности) по нерегулируемым ценам, всего в том числе:</t>
  </si>
  <si>
    <t>1.1.2.1</t>
  </si>
  <si>
    <t>1.1.2.2</t>
  </si>
  <si>
    <t>1.1.2.3</t>
  </si>
  <si>
    <t>прочая прибыль</t>
  </si>
  <si>
    <t>Амортизация основных средств всего, в том числе:</t>
  </si>
  <si>
    <t>текущая амортизация, учтенная в ценах (тарифах) всего, в том числе:</t>
  </si>
  <si>
    <t>1.2.1.1.1</t>
  </si>
  <si>
    <t>1.2.1.1.2</t>
  </si>
  <si>
    <t>1.2.1.1.3</t>
  </si>
  <si>
    <t>прочая текущая амортизация</t>
  </si>
  <si>
    <t>1.2.3.1.1</t>
  </si>
  <si>
    <t>1.2.3.1.2.</t>
  </si>
  <si>
    <t>1.2.3.1.2</t>
  </si>
  <si>
    <t>Возврат налога на добавленную стоимость****</t>
  </si>
  <si>
    <t>Прочие собственные средства всего, в том числе:</t>
  </si>
  <si>
    <t>средства от эмиссии акций</t>
  </si>
  <si>
    <t>Вексели</t>
  </si>
  <si>
    <t>3.1.</t>
  </si>
  <si>
    <t xml:space="preserve">Объем финансирования мероприятий по технологическому присоединению льготных категорий заявителей максимальной присоединяемой мощностью до 150 кВт, в том числе за счет: </t>
  </si>
  <si>
    <t>цен (тарифов) на услуги по передаче электрической энергии;</t>
  </si>
  <si>
    <t>амортизации, учтенной в ценах (тарифах) на услуги по передаче электрической энергии;</t>
  </si>
  <si>
    <t>кредитов</t>
  </si>
  <si>
    <t>Для субъектов электроэнергетики, осуществляющих регулируемые виды деятельности с использованием метода доходности инвестированного капитала</t>
  </si>
  <si>
    <t>3.2.1</t>
  </si>
  <si>
    <t>возврат инвестированного капитала, направляемый на инвестиции</t>
  </si>
  <si>
    <t>3.2.2</t>
  </si>
  <si>
    <t>доход на инвестированный капитал, направляемый на инвестиции</t>
  </si>
  <si>
    <t>3.2.3</t>
  </si>
  <si>
    <t>заемные средства, направляемые на инвестиции</t>
  </si>
  <si>
    <t>Примечание:</t>
  </si>
  <si>
    <t xml:space="preserve">*в строках, содержащих слова "всего, в том числе" указывается сумма нижерасположенных строк соответствующего раздела (подраздела) </t>
  </si>
  <si>
    <t>** строка заполняется в объеме притока денежных средств от эмиссии акций. В случае оплаты эмиссии акций с использованием не денежных операций, данная строка не заполняется</t>
  </si>
  <si>
    <t xml:space="preserve">*** указывается на основании заключенных договоров на оказание услуг по передаче электрической энергии </t>
  </si>
  <si>
    <t>**** указываются денежные средства в виде положительного сальдо от налога на добаленную стоимость к уплате и налога на добаленную стоимость к возврату, рассчитанные с учетом налогового вычета, в том числе связанного с капитальными вложениями</t>
  </si>
  <si>
    <t xml:space="preserve">***** указывается суммарно стоимость оказынных субъекту электроэнергетики услуг: 
по оперативно-диспетчерскому управлению в электроэнергетике;
по организации оптовой торговли электрической энергией, мощностью и иными допущенными к обращению на оптовом рынке товарами и услугами;
по расчету требований и обязательств участников оптового рынка
</t>
  </si>
  <si>
    <t>6</t>
  </si>
  <si>
    <t>в процентах, %</t>
  </si>
  <si>
    <t xml:space="preserve">План </t>
  </si>
  <si>
    <t>в ед. измерений</t>
  </si>
  <si>
    <t>Отклонение от плана финансирования по итогам отчетного периода</t>
  </si>
  <si>
    <t>Отклонение от плана освоения по итогам отчетного периода</t>
  </si>
  <si>
    <t>Отклонение от плана ввода основных средств по итогам отчетного периода</t>
  </si>
  <si>
    <t>Отклонения от плановых показателей по итогам отчетного периода</t>
  </si>
  <si>
    <t>Приложение  № 10</t>
  </si>
  <si>
    <t>Место расположения центра питания:
субъект Российской Федерации, район, ближайший населенный пункт</t>
  </si>
  <si>
    <t>Наименование центра питания</t>
  </si>
  <si>
    <t xml:space="preserve"> </t>
  </si>
  <si>
    <t>8.1.</t>
  </si>
  <si>
    <t>8.2.</t>
  </si>
  <si>
    <t>8.3.</t>
  </si>
  <si>
    <t>8.4.</t>
  </si>
  <si>
    <t>8.5.</t>
  </si>
  <si>
    <t>9.1.</t>
  </si>
  <si>
    <t>9.2.</t>
  </si>
  <si>
    <t>9.3.</t>
  </si>
  <si>
    <t>9.4.</t>
  </si>
  <si>
    <t>9.5.</t>
  </si>
  <si>
    <t>10.1.</t>
  </si>
  <si>
    <t>10.2.</t>
  </si>
  <si>
    <t>10.3.</t>
  </si>
  <si>
    <t>10.4.</t>
  </si>
  <si>
    <t>10.5.</t>
  </si>
  <si>
    <t>Отклонение от плановых значений по итогам отчетного периода</t>
  </si>
  <si>
    <t>Развитие электрической сети/усиление существующей электрической сети, связанное с подключением новых потребителей</t>
  </si>
  <si>
    <t>Замещение (обновление) электрической сети/повышение экономической эффективности (мероприятия, направленные на снижение эксплуатационных затрат) оказания услуг в сфере электроэнергетики</t>
  </si>
  <si>
    <t xml:space="preserve">Повышение надежности оказываемых услуг в сфере электроэнергетики </t>
  </si>
  <si>
    <t xml:space="preserve">Повышение качества оказываемых услуг в сфере электроэнергетики </t>
  </si>
  <si>
    <t>Выполнение требований законодательства Российской Федерации, предписаний органов исполнительной власти, регламентов рынков электрической энергии</t>
  </si>
  <si>
    <t>Обеспечение текущей деятельности в сфере электроэнергетики, в том числе развитие информационной инфраструктуры, хозяйственное обеспечение деятельности</t>
  </si>
  <si>
    <t>Инвестиции, связанные с деятельностью, не относящейся к сфере электроэнергетики</t>
  </si>
  <si>
    <t>Наименование количественного показателя, соответствующего цели</t>
  </si>
  <si>
    <t>…</t>
  </si>
  <si>
    <t>4.3</t>
  </si>
  <si>
    <t>4.4</t>
  </si>
  <si>
    <t>4. …</t>
  </si>
  <si>
    <t>5.…</t>
  </si>
  <si>
    <t>6. …</t>
  </si>
  <si>
    <t>7. …</t>
  </si>
  <si>
    <t>8. …</t>
  </si>
  <si>
    <t>9. …</t>
  </si>
  <si>
    <t>10. …</t>
  </si>
  <si>
    <t>Форма 10.  Отчет об исполнении плана финансирования капитальных вложений по инвестиционным проектам инвестиционной программы (квартальный)</t>
  </si>
  <si>
    <t>Форма 12. Отчет об исполнении плана освоения капитальных вложений по инвестиционным проектам инвестиционной программы (квартальный)</t>
  </si>
  <si>
    <t>Форма 13. Отчет об исполнении плана ввода основных средств по инвестиционным проектам инвестиционной программы (квартальный)</t>
  </si>
  <si>
    <t>Форма 15.  Отчет об исполнении плана ввода объектов инвестиционной деятельности (мощностей)  в эксплуатацию (квартальный)</t>
  </si>
  <si>
    <t>Форма 16. Отчет об исполнении плана вывода объектов инвестиционной деятельности (мощностей)  из эксплуатации (квартальный)</t>
  </si>
  <si>
    <t>Форма  17.  Отчет об исполнении основных этапов работ по инвестиционным проектам инвестиционной программы (квартальный)</t>
  </si>
  <si>
    <t>Приложение  № 17</t>
  </si>
  <si>
    <t>Приложение  № 18</t>
  </si>
  <si>
    <t>Цели реализации инвестиционных проектов и плановые (фактические) значения количественных показателей, характеризующие достижение таких целей по итогам отчетного периода</t>
  </si>
  <si>
    <t xml:space="preserve">Форма 18. Отчет о фактических значениях количественных показателей по инвестиционным проектам инвестиционной программы (квартальный)  </t>
  </si>
  <si>
    <t>Форма 19. Отчет о достигнутых результатах в части, касающейся расширения пропускной способности, снижения потерь в сетях и увеличения резерва для присоединения потребителей отдельно по каждому центру питания напряжением  35 кВ и выше (квартальный)</t>
  </si>
  <si>
    <t>Приложение  № 19</t>
  </si>
  <si>
    <t>факт на конец отчетного периода</t>
  </si>
  <si>
    <t>Приложение № 20</t>
  </si>
  <si>
    <t>Примечание:  Словосочетания вида «год N», «год (N-1)», «год (N+1)» в различных падежах заменяются указанием года (четыре цифры и слово «год» в соответствующем падеже), который определяется как отчетный год плюс или минус количество лет, равных числу, указанному в словосочетании соответственно после знака «+» или «-».</t>
  </si>
  <si>
    <t>Утвержденные плановые значения показателей приведены в соответствии с с__________________________________________________</t>
  </si>
  <si>
    <t>Форма 14. Отчет о постановке объектов электросетевого хозяйства под напряжение 
и (или) включении объектов капитального строительства для проведения пусконаладочных работ (квартальный)</t>
  </si>
  <si>
    <t>от « 25 » апреля 2018 г. № 320</t>
  </si>
  <si>
    <r>
      <t>Фактическое снижение потерь, кВт</t>
    </r>
    <r>
      <rPr>
        <sz val="12"/>
        <rFont val="Calibri"/>
        <family val="2"/>
        <charset val="204"/>
      </rPr>
      <t>×</t>
    </r>
    <r>
      <rPr>
        <sz val="12"/>
        <rFont val="Times New Roman"/>
        <family val="1"/>
        <charset val="204"/>
      </rPr>
      <t>ч/год</t>
    </r>
  </si>
  <si>
    <t>Всего, в том числе:</t>
  </si>
  <si>
    <t>Полная сметная стоимость инвестиционного проекта в соответствии с утвержденной проектной документацией в базисном уровне цен, млн. рублей (без НДС)</t>
  </si>
  <si>
    <t>млн. рублей (без НДС)</t>
  </si>
  <si>
    <t>Первоначальная стоимость принимаемых к учету основных средств и нематериальных активов, млн. рублей (без НДС)</t>
  </si>
  <si>
    <t>млн. рублей
 (без НДС)</t>
  </si>
  <si>
    <t>млн. рублей</t>
  </si>
  <si>
    <t xml:space="preserve">Оценка полной стоимости инвестиционного проекта  в прогнозных ценах соответствующих лет, млн. рублей (с НДС) </t>
  </si>
  <si>
    <t xml:space="preserve">Остаток финансирования капитальных вложений 
на  конец отчетного периода в прогнозных ценах соответствующих лет,  млн. рублей (с НДС) </t>
  </si>
  <si>
    <t>млн. рублей
 (с НДС)</t>
  </si>
  <si>
    <t>Финансирование капитальных вложений, млн. рублей (с НДС)</t>
  </si>
  <si>
    <t xml:space="preserve">Остаток освоения капитальных вложений 
на  конец отчетного периода,  
млн. рублей 
(без НДС) </t>
  </si>
  <si>
    <t>чел.</t>
  </si>
  <si>
    <t>Форма 11. Отчет об исполнении плана финансирования капитальных вложений по источникам финансирования инвестиционных проектов инвестиционной программы (квартальный)</t>
  </si>
  <si>
    <t>Форма 20. Отчет об исполнении финансового плана субъекта электроэнергетики (квартальный)</t>
  </si>
  <si>
    <t>Н_НСК/ИП/01</t>
  </si>
  <si>
    <t>Н_НСК/ИП/02</t>
  </si>
  <si>
    <t>Н_НСК/ИП/03</t>
  </si>
  <si>
    <t>Н_НСК/ИП/04</t>
  </si>
  <si>
    <t>Инвестиционная программа общества с ограниченной ответственностью "Сибирские электросети"</t>
  </si>
  <si>
    <t>Субъект Российской Федерации: Новосибирская область</t>
  </si>
  <si>
    <r>
      <t xml:space="preserve">Отчет о реализации инвестиционной программы </t>
    </r>
    <r>
      <rPr>
        <u/>
        <sz val="14"/>
        <rFont val="Times New Roman"/>
        <family val="1"/>
        <charset val="204"/>
      </rPr>
      <t>Общества с ограниченной ответственностью "Сибирские электросети"</t>
    </r>
  </si>
  <si>
    <t>Отчет о реализации инвестиционной программы Общества с ограниченной ответственностью "Сибирские электросети"</t>
  </si>
  <si>
    <t>Отчет об исполнении инвестиционной программыОбщества с ограниченной ответственностью "Сибирские электросети"</t>
  </si>
  <si>
    <t xml:space="preserve">Показатель замены выключателей, шт.  </t>
  </si>
  <si>
    <t xml:space="preserve">                    Год раскрытия (предоставления) информации: 2026 год</t>
  </si>
  <si>
    <t>1.2.1.1.1.</t>
  </si>
  <si>
    <t>Выполнение проектных работ по реконструкции объекта:  Реконструкция  ЦРП-10 кВ с заменой ячеек и масляных выключателей на вакуумные (13 шт.) находящихся по адресу: Новосибирская обл., г. Новосибирск, ул. Петухова, 69/5</t>
  </si>
  <si>
    <t>Н_НСК/ИП/06</t>
  </si>
  <si>
    <t>1.2.1.1.2.</t>
  </si>
  <si>
    <t>Выполнение строительно-монтажных и пусконаладочных работ  по реконструкции объекта:  Реконструкция  ЦРП-10 кВ с заменой ячеек и масляных выключателей на вакуумные (13 шт.) находящихся по адресу: Новосибирская обл., г. Новосибирск, ул. Петухова, 69/5</t>
  </si>
  <si>
    <t>Н_НСК/ИП/07</t>
  </si>
  <si>
    <t>1.2.2.1.1.</t>
  </si>
  <si>
    <t>Выполнение проектно-изыскательских работ по реконструкции объекта: кабельные линии 10 кВ от ПС Тулинская фидер 11-254 до 1РУ-10 кВ яч. 11, находящихся по адресу: Новосибирская обл., г. Новосибирск, ул. Петухова, 69</t>
  </si>
  <si>
    <t>1.2.2.1.2.</t>
  </si>
  <si>
    <t>Выполнение строительно-монтажных и пусконаладочных работ по реконструкции объекта: кабельные линии 10 кВ от ПС Тулинская фидер 11-254 до 1РУ-10 кВ яч. 11, находящихся по адресу: Новосибирская обл., г. Новосибирск, ул. Петухова, 69</t>
  </si>
  <si>
    <t>1.2.2.1.3.</t>
  </si>
  <si>
    <t>Выполнение проектно-изыскательских работ по реконструкции объекта: кабельные линии 10 кВ от яч.8 ТП-351 - яч.3 ТП-4764 , находящихся по адресу: Новосибирская обл., г. Новосибирск, ул.Владимировская</t>
  </si>
  <si>
    <t>1.2.2.1.4.</t>
  </si>
  <si>
    <t>Выполнение строительно-монтажных и пусконаладочных работ  по реконструкции объекта: кабельные линии 10 кВ от яч.8 ТП-351 - яч.3 ТП-4764 , находящихся по адресу: Новосибирская обл., г. Новосибирск, ул.Владимировская</t>
  </si>
  <si>
    <t>1.2.2.1.5.</t>
  </si>
  <si>
    <t>Выполнение проектно-изыскательских работ по реконструкции объекта: кабельная линия 10 кВ яч.9 РП-610 - яч.7 ТП-4764, находящихся по адресу: Новосибирская обл., г. Новосибирск, ул.Сухарная</t>
  </si>
  <si>
    <t>Н_НСК/ИП/08</t>
  </si>
  <si>
    <t>1.2.2.1.6.</t>
  </si>
  <si>
    <t>Выполнение строительно-монтажных и пусконаладочных работ по реконструкции объекта: кабельная линия 10 кВ яч.9 РП-610 - яч.7 ТП-4764, находящихся по адресу: Новосибирская обл., г. Новосибирск, ул.Сухарная</t>
  </si>
  <si>
    <t>Н_НСК/ИП/09</t>
  </si>
  <si>
    <t>1.2.2.1.7.</t>
  </si>
  <si>
    <t>Выполнение проектно-изыскательских работ по реконструкции объекта: 2 (две) кабельные линии 10 кВ от ЦРП-2 до ТП-11, находящихся по адресу: Новосибирская обл., г. Новосибирск, ул.Софийская</t>
  </si>
  <si>
    <t>Н_НСК/ИП/10</t>
  </si>
  <si>
    <t>1.2.2.1.8.</t>
  </si>
  <si>
    <t>Выполнение строительно-монтажных и пусконаладочных работ по реконструкции объекта: 2 (две) кабельные линии 10 кВ от ЦРП-2 до ТП-11, находящихся по адресу: Новосибирская обл., г. Новосибирск, ул.Софийская</t>
  </si>
  <si>
    <t>Н_НСК/ИП/11</t>
  </si>
  <si>
    <t>1.2.2.1.9.</t>
  </si>
  <si>
    <t>Выполнение проектно-изыскательских работ по реконструкции объекта: 2 (две) кабельные линии 10 кВ от 1-РУ-10  до ТП-5404, находящихся по адресу: Новосибирская обл., г. Новосибирск, ул. Петухова, 69</t>
  </si>
  <si>
    <t>Н_НСК/ИП/12</t>
  </si>
  <si>
    <t>1.2.2.1.10.</t>
  </si>
  <si>
    <t>Выполнение строительно-монтажных и пусконаладочных работ по реконструкции объекта: 2 (две) кабельные линии 10 кВ от 1-РУ-10  до ТП-5404, находящихся по адресу: Новосибирская обл., г. Новосибирск, ул. Петухова, 69</t>
  </si>
  <si>
    <t>Н_НСК/ИП/13</t>
  </si>
  <si>
    <t>1.2.3.1.</t>
  </si>
  <si>
    <t>Система учета электроэнергии с возможностью дистанционного снятия показаний. Приобретение оборудования, программного обеспечения и монтаж системы, находящихся по адресу: Новосибирская обл., г. Новосибирск, ул. Сухарная, 96/2.</t>
  </si>
  <si>
    <t>Н_НСК/ИП/05</t>
  </si>
  <si>
    <t>Выполнение проектно-изыскательских работ по строительству объекта: кабельная линия 10 кВ яч.3 ТП-130Э - яч.8 ТП-3402, находящихся по адресу: Новосибирская обл., г. Новосибирск, ул. Бородина</t>
  </si>
  <si>
    <t>Н_НСК/ИП/14</t>
  </si>
  <si>
    <t>Выполнение строительно-монтажных и пусконаладочных работ по строительству объекта: кабельная линия 10 кВ яч.3 ТП-130Э - яч.8 ТП-3402, находящихся по адресу: Новосибирская обл., г. Новосибирск, ул. Бородина</t>
  </si>
  <si>
    <t>Н_НСК/ИП/15</t>
  </si>
  <si>
    <t>1.4.3</t>
  </si>
  <si>
    <t>Выполнение проектно-изыскательских работ по строительству объекта: кабельная линия 10 кВ от ТП-109ба до ТП-447ба находящихся по адресу: НСО, г. Бердск, мкр. Раздольный</t>
  </si>
  <si>
    <t>Н_НСК/ИП/16</t>
  </si>
  <si>
    <t>1.4.4</t>
  </si>
  <si>
    <t>Выполнение строительно-монтажных и пусконаладочных работ по строительству объекта: кабельная линия 10 кВ от ТП-109ба до ТП-447ба находящихся по адресу: НСО, г. Бердск, мкр. Раздольный</t>
  </si>
  <si>
    <t>Н_НСК/ИП/17</t>
  </si>
  <si>
    <t>1.6.1.</t>
  </si>
  <si>
    <t>Приобретение измерительных приборов</t>
  </si>
  <si>
    <t>Н_НСК/ИП/18</t>
  </si>
  <si>
    <t>Отчет о реализации инвестиционной программы Общества с ограниченной ответсвенностью "Сибирские электросети"</t>
  </si>
  <si>
    <t>1</t>
  </si>
  <si>
    <t>Необходимая валовая выручка сетевой организации в части содержания (строка 1.3-строка 2.2.1-строка 2.2.2-строка 2.1.2.1.1)</t>
  </si>
  <si>
    <t>Отчетный год 2026</t>
  </si>
  <si>
    <t>Год раскрытия информации: 2026  год</t>
  </si>
  <si>
    <t>Финансирование капитальных вложений года 2026, млн. рублей (с НДС)</t>
  </si>
  <si>
    <t xml:space="preserve">Фактический объем финансирования капитальных вложений на  01.01. 2026, млн. рублей 
(с НДС) </t>
  </si>
  <si>
    <t xml:space="preserve">Остаток финансирования капитальных вложений 
на  01.01. 2026  в прогнозных ценах соответствующих лет,  млн. рублей (с НДС) </t>
  </si>
  <si>
    <t>Несколько попыток закупки несостоялись по причине низкой НМЦД, вследствие повышения рыночных цен на закупаемое оборудование.</t>
  </si>
  <si>
    <t>Год раскрытия информации: 2026 год</t>
  </si>
  <si>
    <t>Всего (год 2026)</t>
  </si>
  <si>
    <t>за I квартал  2026 года</t>
  </si>
  <si>
    <t xml:space="preserve">Остаток освоения капитальных вложений 
на  01.01. 2026,  
млн. рублей 
(без НДС) </t>
  </si>
  <si>
    <t xml:space="preserve">Освоение капитальных вложений года 2026, млн. рублей (без НДС) </t>
  </si>
  <si>
    <t xml:space="preserve">Фактический объем освоения капитальных вложений на  01.01. 2026 в прогнозных ценах соответствующих лет, млн. рублей 
(без НДС) </t>
  </si>
  <si>
    <t>за I квартал 2026 года</t>
  </si>
  <si>
    <t xml:space="preserve">Принятие основных средств и нематериальных активов к бухгалтерскому учету в 2026 год </t>
  </si>
  <si>
    <t xml:space="preserve">Постановка объектов электросетевого хозяйства под напряжение  и (или) включение объектов капитального строительства для проведения  пусконаладочных работ в 2026 год </t>
  </si>
  <si>
    <t>Ввод объектов инвестиционной деятельности (мощностей)  в эксплуатацию в год 2026</t>
  </si>
  <si>
    <t>Вывод объектов инвестиционной деятельности (мощностей) из эксплуатации в год 2026</t>
  </si>
  <si>
    <t>за I квартал 2026  года</t>
  </si>
  <si>
    <t>Освоение капитальных вложений года 2026, млн. рублей (без НДС)</t>
  </si>
  <si>
    <t>за I квартал 2026</t>
  </si>
  <si>
    <t>факт на 01.01. 
2026 года</t>
  </si>
  <si>
    <t>факт года 2025
(на 01.01.2026 года )</t>
  </si>
  <si>
    <t>за  I квартал 2026 года</t>
  </si>
  <si>
    <t>за I квартал  2026  года</t>
  </si>
  <si>
    <t>неоднократное проведение торгово-закупочных процедур в рамках установленных цен</t>
  </si>
  <si>
    <t>неоднократное проведение торгово-закупочных процедур (в рамках установленных цен), сроки которых регламентированы ФЗ-223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</si>
</sst>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р_._-;\-* #,##0.00_р_._-;_-* &quot;-&quot;??_р_._-;_-@_-"/>
    <numFmt numFmtId="165" formatCode="0.000"/>
    <numFmt numFmtId="166" formatCode="#,##0_ ;\-#,##0\ "/>
    <numFmt numFmtId="167" formatCode="_-* #,##0.00\ _р_._-;\-* #,##0.00\ _р_._-;_-* &quot;-&quot;??\ _р_._-;_-@_-"/>
    <numFmt numFmtId="168" formatCode="#,##0.000"/>
    <numFmt numFmtId="169" formatCode="#,##0.000_ ;\-#,##0.000\ "/>
    <numFmt numFmtId="170" formatCode="0.000000"/>
    <numFmt numFmtId="171" formatCode="#,##0.0000_ ;\-#,##0.0000\ "/>
    <numFmt numFmtId="172" formatCode="#,##0.000\ _₽"/>
    <numFmt numFmtId="173" formatCode="#,##0.00000"/>
    <numFmt numFmtId="174" formatCode="0.00000"/>
    <numFmt numFmtId="175" formatCode="0.00000000"/>
    <numFmt numFmtId="176" formatCode="#,##0.000000000"/>
    <numFmt numFmtId="177" formatCode="_-* #,##0.000\ _₽_-;\-* #,##0.000\ _₽_-;_-* &quot;-&quot;??\ _₽_-;_-@_-"/>
    <numFmt numFmtId="178" formatCode="#,##0.00_ ;\-#,##0.00\ "/>
    <numFmt numFmtId="179" formatCode="0.0000"/>
  </numFmts>
  <fonts count="66" x14ac:knownFonts="1">
    <font>
      <sz val="12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sz val="11"/>
      <color rgb="FF000000"/>
      <name val="SimSun"/>
      <family val="2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name val="Arial"/>
      <family val="2"/>
    </font>
    <font>
      <sz val="10"/>
      <name val="Helv"/>
    </font>
    <font>
      <sz val="12"/>
      <name val="Times New Roman"/>
      <family val="1"/>
      <charset val="204"/>
    </font>
    <font>
      <sz val="12.5"/>
      <name val="Times New Roman"/>
      <family val="1"/>
      <charset val="204"/>
    </font>
    <font>
      <sz val="12.5"/>
      <name val="Arial Cyr"/>
      <charset val="204"/>
    </font>
    <font>
      <sz val="12"/>
      <name val="Arial Cyr"/>
      <charset val="204"/>
    </font>
    <font>
      <sz val="10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6"/>
      <name val="Times New Roman"/>
      <family val="1"/>
      <charset val="204"/>
    </font>
    <font>
      <i/>
      <sz val="10"/>
      <name val="Times New Roman CYR"/>
    </font>
    <font>
      <sz val="14"/>
      <name val="Times New Roman CYR"/>
      <charset val="204"/>
    </font>
    <font>
      <i/>
      <sz val="10"/>
      <name val="Times New Roman"/>
      <family val="1"/>
      <charset val="204"/>
    </font>
    <font>
      <sz val="11"/>
      <name val="Times New Roman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2"/>
      <name val="Calibri"/>
      <family val="2"/>
      <charset val="204"/>
    </font>
    <font>
      <sz val="18"/>
      <name val="Times New Roman"/>
      <family val="1"/>
      <charset val="204"/>
    </font>
    <font>
      <u/>
      <sz val="9"/>
      <color theme="1"/>
      <name val="Times New Roman"/>
      <family val="1"/>
      <charset val="204"/>
    </font>
    <font>
      <u/>
      <sz val="14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8"/>
      <name val="Times New Roman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669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7" borderId="1" applyNumberFormat="0" applyAlignment="0" applyProtection="0"/>
    <xf numFmtId="0" fontId="16" fillId="20" borderId="2" applyNumberFormat="0" applyAlignment="0" applyProtection="0"/>
    <xf numFmtId="0" fontId="17" fillId="20" borderId="1" applyNumberFormat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21" borderId="7" applyNumberFormat="0" applyAlignment="0" applyProtection="0"/>
    <xf numFmtId="0" fontId="23" fillId="0" borderId="0" applyNumberFormat="0" applyFill="0" applyBorder="0" applyAlignment="0" applyProtection="0"/>
    <xf numFmtId="0" fontId="24" fillId="22" borderId="0" applyNumberFormat="0" applyBorder="0" applyAlignment="0" applyProtection="0"/>
    <xf numFmtId="0" fontId="30" fillId="0" borderId="0"/>
    <xf numFmtId="0" fontId="12" fillId="0" borderId="0"/>
    <xf numFmtId="0" fontId="25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3" fillId="23" borderId="8" applyNumberFormat="0" applyFont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0" fontId="31" fillId="0" borderId="0"/>
    <xf numFmtId="0" fontId="31" fillId="0" borderId="0"/>
    <xf numFmtId="0" fontId="12" fillId="0" borderId="0"/>
    <xf numFmtId="0" fontId="11" fillId="0" borderId="0"/>
    <xf numFmtId="0" fontId="36" fillId="0" borderId="0"/>
    <xf numFmtId="0" fontId="36" fillId="0" borderId="0"/>
    <xf numFmtId="164" fontId="11" fillId="0" borderId="0" applyFont="0" applyFill="0" applyBorder="0" applyAlignment="0" applyProtection="0"/>
    <xf numFmtId="166" fontId="36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0" fillId="0" borderId="0"/>
    <xf numFmtId="0" fontId="9" fillId="0" borderId="0"/>
    <xf numFmtId="0" fontId="39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41" fillId="0" borderId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7" borderId="1" applyNumberFormat="0" applyAlignment="0" applyProtection="0"/>
    <xf numFmtId="0" fontId="16" fillId="20" borderId="2" applyNumberFormat="0" applyAlignment="0" applyProtection="0"/>
    <xf numFmtId="0" fontId="17" fillId="20" borderId="1" applyNumberFormat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21" borderId="7" applyNumberFormat="0" applyAlignment="0" applyProtection="0"/>
    <xf numFmtId="0" fontId="23" fillId="0" borderId="0" applyNumberFormat="0" applyFill="0" applyBorder="0" applyAlignment="0" applyProtection="0"/>
    <xf numFmtId="0" fontId="24" fillId="22" borderId="0" applyNumberFormat="0" applyBorder="0" applyAlignment="0" applyProtection="0"/>
    <xf numFmtId="0" fontId="25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3" fillId="23" borderId="8" applyNumberFormat="0" applyFont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0" fontId="7" fillId="0" borderId="0"/>
    <xf numFmtId="0" fontId="12" fillId="0" borderId="0"/>
    <xf numFmtId="9" fontId="36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42" fillId="0" borderId="0"/>
    <xf numFmtId="0" fontId="43" fillId="0" borderId="0"/>
    <xf numFmtId="0" fontId="6" fillId="0" borderId="0"/>
    <xf numFmtId="164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12" fillId="0" borderId="0"/>
    <xf numFmtId="0" fontId="5" fillId="0" borderId="0"/>
    <xf numFmtId="16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2" fillId="0" borderId="0"/>
    <xf numFmtId="0" fontId="3" fillId="0" borderId="0"/>
    <xf numFmtId="43" fontId="12" fillId="0" borderId="0" applyFont="0" applyFill="0" applyBorder="0" applyAlignment="0" applyProtection="0"/>
    <xf numFmtId="43" fontId="6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</cellStyleXfs>
  <cellXfs count="460">
    <xf numFmtId="0" fontId="0" fillId="0" borderId="0" xfId="0"/>
    <xf numFmtId="0" fontId="12" fillId="0" borderId="0" xfId="37"/>
    <xf numFmtId="0" fontId="12" fillId="0" borderId="0" xfId="37" applyAlignment="1">
      <alignment horizontal="right"/>
    </xf>
    <xf numFmtId="0" fontId="33" fillId="0" borderId="0" xfId="45" applyFont="1" applyAlignment="1">
      <alignment horizontal="center" vertical="center"/>
    </xf>
    <xf numFmtId="0" fontId="12" fillId="0" borderId="0" xfId="107" applyFont="1"/>
    <xf numFmtId="0" fontId="30" fillId="0" borderId="0" xfId="36"/>
    <xf numFmtId="0" fontId="45" fillId="0" borderId="0" xfId="36" applyFont="1"/>
    <xf numFmtId="0" fontId="38" fillId="0" borderId="0" xfId="55" applyFont="1" applyAlignment="1">
      <alignment vertical="center"/>
    </xf>
    <xf numFmtId="0" fontId="12" fillId="0" borderId="0" xfId="37" applyAlignment="1">
      <alignment vertical="center"/>
    </xf>
    <xf numFmtId="0" fontId="37" fillId="0" borderId="0" xfId="37" applyFont="1" applyAlignment="1">
      <alignment horizontal="right" vertical="center"/>
    </xf>
    <xf numFmtId="0" fontId="35" fillId="0" borderId="0" xfId="55" applyFont="1" applyAlignment="1">
      <alignment vertical="center"/>
    </xf>
    <xf numFmtId="0" fontId="34" fillId="0" borderId="0" xfId="45" applyFont="1" applyAlignment="1">
      <alignment horizontal="center" vertical="center"/>
    </xf>
    <xf numFmtId="0" fontId="37" fillId="0" borderId="0" xfId="37" applyFont="1" applyAlignment="1">
      <alignment horizontal="right"/>
    </xf>
    <xf numFmtId="0" fontId="12" fillId="24" borderId="0" xfId="37" applyFill="1"/>
    <xf numFmtId="0" fontId="46" fillId="0" borderId="0" xfId="36" applyFont="1"/>
    <xf numFmtId="0" fontId="12" fillId="0" borderId="10" xfId="36" applyFont="1" applyBorder="1" applyAlignment="1">
      <alignment horizontal="center" vertical="center" wrapText="1"/>
    </xf>
    <xf numFmtId="0" fontId="37" fillId="24" borderId="0" xfId="37" applyFont="1" applyFill="1" applyAlignment="1">
      <alignment horizontal="right" vertical="center"/>
    </xf>
    <xf numFmtId="0" fontId="37" fillId="24" borderId="0" xfId="37" applyFont="1" applyFill="1" applyAlignment="1">
      <alignment horizontal="right"/>
    </xf>
    <xf numFmtId="0" fontId="35" fillId="24" borderId="0" xfId="55" applyFont="1" applyFill="1" applyAlignment="1">
      <alignment vertical="center"/>
    </xf>
    <xf numFmtId="0" fontId="33" fillId="0" borderId="10" xfId="45" applyFont="1" applyBorder="1" applyAlignment="1">
      <alignment horizontal="center" vertical="center" textRotation="90" wrapText="1"/>
    </xf>
    <xf numFmtId="49" fontId="47" fillId="24" borderId="0" xfId="57" applyNumberFormat="1" applyFont="1" applyFill="1" applyAlignment="1">
      <alignment horizontal="center" vertical="center"/>
    </xf>
    <xf numFmtId="0" fontId="12" fillId="24" borderId="0" xfId="57" applyFill="1" applyAlignment="1">
      <alignment wrapText="1"/>
    </xf>
    <xf numFmtId="0" fontId="47" fillId="24" borderId="0" xfId="57" applyFont="1" applyFill="1" applyAlignment="1">
      <alignment horizontal="center" vertical="center" wrapText="1"/>
    </xf>
    <xf numFmtId="0" fontId="12" fillId="24" borderId="0" xfId="57" applyFill="1" applyAlignment="1">
      <alignment horizontal="center" vertical="center" wrapText="1"/>
    </xf>
    <xf numFmtId="0" fontId="12" fillId="24" borderId="0" xfId="57" applyFill="1"/>
    <xf numFmtId="0" fontId="38" fillId="24" borderId="0" xfId="0" applyFont="1" applyFill="1" applyAlignment="1">
      <alignment horizontal="right" vertical="center"/>
    </xf>
    <xf numFmtId="0" fontId="40" fillId="24" borderId="0" xfId="0" applyFont="1" applyFill="1" applyAlignment="1">
      <alignment horizontal="center" vertical="top"/>
    </xf>
    <xf numFmtId="0" fontId="38" fillId="24" borderId="0" xfId="0" applyFont="1" applyFill="1" applyAlignment="1">
      <alignment horizontal="justify" vertical="center"/>
    </xf>
    <xf numFmtId="0" fontId="50" fillId="24" borderId="31" xfId="57" applyFont="1" applyFill="1" applyBorder="1" applyAlignment="1">
      <alignment horizontal="center" vertical="center" wrapText="1"/>
    </xf>
    <xf numFmtId="0" fontId="12" fillId="24" borderId="0" xfId="57" applyFill="1" applyAlignment="1">
      <alignment vertical="center"/>
    </xf>
    <xf numFmtId="0" fontId="54" fillId="24" borderId="0" xfId="57" applyFont="1" applyFill="1"/>
    <xf numFmtId="0" fontId="33" fillId="24" borderId="10" xfId="45" applyFont="1" applyFill="1" applyBorder="1" applyAlignment="1">
      <alignment horizontal="center" vertical="center" textRotation="90" wrapText="1"/>
    </xf>
    <xf numFmtId="0" fontId="12" fillId="24" borderId="0" xfId="37" applyFill="1" applyAlignment="1">
      <alignment horizontal="right"/>
    </xf>
    <xf numFmtId="0" fontId="32" fillId="24" borderId="0" xfId="44" applyFont="1" applyFill="1"/>
    <xf numFmtId="0" fontId="34" fillId="24" borderId="10" xfId="44" applyFont="1" applyFill="1" applyBorder="1" applyAlignment="1">
      <alignment horizontal="center"/>
    </xf>
    <xf numFmtId="0" fontId="12" fillId="24" borderId="0" xfId="0" applyFont="1" applyFill="1"/>
    <xf numFmtId="0" fontId="40" fillId="0" borderId="0" xfId="55" applyFont="1"/>
    <xf numFmtId="0" fontId="40" fillId="0" borderId="0" xfId="55" applyFont="1" applyAlignment="1">
      <alignment vertical="center"/>
    </xf>
    <xf numFmtId="0" fontId="55" fillId="0" borderId="0" xfId="55" applyFont="1"/>
    <xf numFmtId="0" fontId="35" fillId="0" borderId="10" xfId="55" applyFont="1" applyBorder="1" applyAlignment="1">
      <alignment horizontal="center"/>
    </xf>
    <xf numFmtId="0" fontId="35" fillId="0" borderId="10" xfId="55" applyFont="1" applyBorder="1" applyAlignment="1">
      <alignment horizontal="center" vertical="center"/>
    </xf>
    <xf numFmtId="0" fontId="35" fillId="0" borderId="0" xfId="55" applyFont="1"/>
    <xf numFmtId="0" fontId="35" fillId="0" borderId="10" xfId="55" applyFont="1" applyBorder="1" applyAlignment="1">
      <alignment horizontal="center" vertical="center" textRotation="90"/>
    </xf>
    <xf numFmtId="0" fontId="12" fillId="0" borderId="0" xfId="280" applyAlignment="1">
      <alignment horizontal="left" vertical="center" wrapText="1"/>
    </xf>
    <xf numFmtId="0" fontId="35" fillId="0" borderId="0" xfId="55" applyFont="1" applyAlignment="1">
      <alignment horizontal="center" vertical="center"/>
    </xf>
    <xf numFmtId="0" fontId="35" fillId="24" borderId="0" xfId="55" applyFont="1" applyFill="1" applyAlignment="1">
      <alignment horizontal="center" vertical="center"/>
    </xf>
    <xf numFmtId="0" fontId="35" fillId="0" borderId="10" xfId="55" applyFont="1" applyBorder="1" applyAlignment="1">
      <alignment horizontal="center" vertical="center" textRotation="90" wrapText="1"/>
    </xf>
    <xf numFmtId="0" fontId="12" fillId="24" borderId="11" xfId="37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textRotation="90" wrapText="1"/>
    </xf>
    <xf numFmtId="0" fontId="37" fillId="0" borderId="0" xfId="37" applyFont="1" applyAlignment="1">
      <alignment wrapText="1"/>
    </xf>
    <xf numFmtId="0" fontId="37" fillId="0" borderId="0" xfId="37" applyFont="1" applyAlignment="1">
      <alignment horizontal="center"/>
    </xf>
    <xf numFmtId="0" fontId="37" fillId="24" borderId="0" xfId="37" applyFont="1" applyFill="1"/>
    <xf numFmtId="0" fontId="37" fillId="24" borderId="0" xfId="37" applyFont="1" applyFill="1" applyAlignment="1">
      <alignment wrapText="1"/>
    </xf>
    <xf numFmtId="0" fontId="37" fillId="24" borderId="0" xfId="37" applyFont="1" applyFill="1" applyAlignment="1">
      <alignment horizontal="center"/>
    </xf>
    <xf numFmtId="0" fontId="37" fillId="24" borderId="0" xfId="0" applyFont="1" applyFill="1"/>
    <xf numFmtId="0" fontId="56" fillId="24" borderId="0" xfId="55" applyFont="1" applyFill="1" applyAlignment="1">
      <alignment vertical="center"/>
    </xf>
    <xf numFmtId="0" fontId="37" fillId="0" borderId="0" xfId="0" applyFont="1"/>
    <xf numFmtId="0" fontId="56" fillId="0" borderId="0" xfId="55" applyFont="1" applyAlignment="1">
      <alignment vertical="center"/>
    </xf>
    <xf numFmtId="0" fontId="33" fillId="0" borderId="0" xfId="45" applyFont="1" applyAlignment="1">
      <alignment vertical="center"/>
    </xf>
    <xf numFmtId="0" fontId="33" fillId="24" borderId="10" xfId="45" applyFont="1" applyFill="1" applyBorder="1" applyAlignment="1">
      <alignment horizontal="center" vertical="center"/>
    </xf>
    <xf numFmtId="0" fontId="12" fillId="24" borderId="10" xfId="0" applyFont="1" applyFill="1" applyBorder="1" applyAlignment="1">
      <alignment horizontal="center" vertical="center" wrapText="1"/>
    </xf>
    <xf numFmtId="0" fontId="33" fillId="0" borderId="10" xfId="45" applyFont="1" applyBorder="1" applyAlignment="1">
      <alignment horizontal="center" vertical="center"/>
    </xf>
    <xf numFmtId="0" fontId="37" fillId="0" borderId="0" xfId="37" applyFont="1" applyAlignment="1">
      <alignment vertical="center"/>
    </xf>
    <xf numFmtId="0" fontId="37" fillId="0" borderId="0" xfId="37" applyFont="1" applyAlignment="1">
      <alignment vertical="center" wrapText="1"/>
    </xf>
    <xf numFmtId="0" fontId="35" fillId="0" borderId="0" xfId="55" applyFont="1" applyAlignment="1">
      <alignment horizontal="center" vertical="center" wrapText="1"/>
    </xf>
    <xf numFmtId="0" fontId="35" fillId="24" borderId="10" xfId="55" applyFont="1" applyFill="1" applyBorder="1" applyAlignment="1">
      <alignment horizontal="center" vertical="center" wrapText="1"/>
    </xf>
    <xf numFmtId="49" fontId="35" fillId="0" borderId="10" xfId="55" applyNumberFormat="1" applyFont="1" applyBorder="1" applyAlignment="1">
      <alignment horizontal="center"/>
    </xf>
    <xf numFmtId="0" fontId="12" fillId="24" borderId="10" xfId="0" applyFont="1" applyFill="1" applyBorder="1" applyAlignment="1">
      <alignment horizontal="center" vertical="center" textRotation="90" wrapText="1"/>
    </xf>
    <xf numFmtId="0" fontId="12" fillId="0" borderId="15" xfId="280" applyBorder="1" applyAlignment="1">
      <alignment vertical="center" wrapText="1"/>
    </xf>
    <xf numFmtId="0" fontId="38" fillId="24" borderId="0" xfId="55" applyFont="1" applyFill="1" applyAlignment="1">
      <alignment vertical="center"/>
    </xf>
    <xf numFmtId="0" fontId="33" fillId="24" borderId="0" xfId="45" applyFont="1" applyFill="1" applyAlignment="1">
      <alignment vertical="center"/>
    </xf>
    <xf numFmtId="0" fontId="33" fillId="24" borderId="10" xfId="45" applyFont="1" applyFill="1" applyBorder="1" applyAlignment="1">
      <alignment horizontal="center" vertical="center" wrapText="1"/>
    </xf>
    <xf numFmtId="16" fontId="33" fillId="24" borderId="10" xfId="45" applyNumberFormat="1" applyFont="1" applyFill="1" applyBorder="1" applyAlignment="1">
      <alignment horizontal="center" vertical="center"/>
    </xf>
    <xf numFmtId="14" fontId="33" fillId="24" borderId="10" xfId="45" applyNumberFormat="1" applyFont="1" applyFill="1" applyBorder="1" applyAlignment="1">
      <alignment horizontal="center" vertical="center"/>
    </xf>
    <xf numFmtId="0" fontId="37" fillId="0" borderId="21" xfId="46" applyFont="1" applyBorder="1"/>
    <xf numFmtId="0" fontId="33" fillId="0" borderId="11" xfId="45" applyFont="1" applyBorder="1" applyAlignment="1">
      <alignment horizontal="center" vertical="center"/>
    </xf>
    <xf numFmtId="14" fontId="33" fillId="0" borderId="11" xfId="45" applyNumberFormat="1" applyFont="1" applyBorder="1" applyAlignment="1">
      <alignment horizontal="center" vertical="center"/>
    </xf>
    <xf numFmtId="0" fontId="33" fillId="0" borderId="0" xfId="45" applyFont="1" applyAlignment="1">
      <alignment vertical="center" wrapText="1"/>
    </xf>
    <xf numFmtId="0" fontId="34" fillId="0" borderId="0" xfId="45" applyFont="1" applyAlignment="1">
      <alignment vertical="center" wrapText="1"/>
    </xf>
    <xf numFmtId="0" fontId="38" fillId="24" borderId="0" xfId="0" applyFont="1" applyFill="1" applyAlignment="1">
      <alignment vertical="center"/>
    </xf>
    <xf numFmtId="0" fontId="12" fillId="24" borderId="10" xfId="37" applyFill="1" applyBorder="1" applyAlignment="1">
      <alignment horizontal="center" vertical="center"/>
    </xf>
    <xf numFmtId="0" fontId="44" fillId="0" borderId="10" xfId="36" applyFont="1" applyBorder="1" applyAlignment="1">
      <alignment horizontal="center" vertical="center" wrapText="1"/>
    </xf>
    <xf numFmtId="49" fontId="47" fillId="24" borderId="29" xfId="0" applyNumberFormat="1" applyFont="1" applyFill="1" applyBorder="1" applyAlignment="1">
      <alignment horizontal="center" vertical="center"/>
    </xf>
    <xf numFmtId="0" fontId="12" fillId="24" borderId="10" xfId="0" applyFont="1" applyFill="1" applyBorder="1" applyAlignment="1">
      <alignment horizontal="left" vertical="center" wrapText="1" indent="1"/>
    </xf>
    <xf numFmtId="0" fontId="47" fillId="24" borderId="30" xfId="57" applyFont="1" applyFill="1" applyBorder="1" applyAlignment="1">
      <alignment horizontal="center" vertical="center"/>
    </xf>
    <xf numFmtId="0" fontId="12" fillId="24" borderId="10" xfId="57" applyFill="1" applyBorder="1" applyAlignment="1">
      <alignment horizontal="left" vertical="center" wrapText="1" indent="3"/>
    </xf>
    <xf numFmtId="165" fontId="12" fillId="24" borderId="10" xfId="37" applyNumberFormat="1" applyFill="1" applyBorder="1" applyAlignment="1">
      <alignment horizontal="center" vertical="center" wrapText="1"/>
    </xf>
    <xf numFmtId="0" fontId="12" fillId="24" borderId="10" xfId="37" applyFill="1" applyBorder="1" applyAlignment="1">
      <alignment horizontal="center" vertical="center" wrapText="1"/>
    </xf>
    <xf numFmtId="0" fontId="37" fillId="24" borderId="0" xfId="37" applyFont="1" applyFill="1" applyAlignment="1">
      <alignment horizontal="center" wrapText="1"/>
    </xf>
    <xf numFmtId="0" fontId="37" fillId="24" borderId="0" xfId="0" applyFont="1" applyFill="1" applyAlignment="1">
      <alignment horizontal="center"/>
    </xf>
    <xf numFmtId="0" fontId="12" fillId="24" borderId="12" xfId="37" applyFill="1" applyBorder="1" applyAlignment="1">
      <alignment horizontal="center" vertical="center" wrapText="1"/>
    </xf>
    <xf numFmtId="0" fontId="12" fillId="24" borderId="16" xfId="37" applyFill="1" applyBorder="1" applyAlignment="1">
      <alignment horizontal="center" vertical="center" wrapText="1"/>
    </xf>
    <xf numFmtId="0" fontId="35" fillId="24" borderId="0" xfId="55" applyFont="1" applyFill="1" applyAlignment="1">
      <alignment vertical="top"/>
    </xf>
    <xf numFmtId="0" fontId="12" fillId="24" borderId="10" xfId="37" applyFill="1" applyBorder="1" applyAlignment="1">
      <alignment horizontal="center" textRotation="90" wrapText="1"/>
    </xf>
    <xf numFmtId="1" fontId="12" fillId="24" borderId="0" xfId="37" applyNumberFormat="1" applyFill="1" applyAlignment="1">
      <alignment horizontal="left" vertical="top"/>
    </xf>
    <xf numFmtId="0" fontId="59" fillId="24" borderId="0" xfId="55" applyFont="1" applyFill="1" applyAlignment="1">
      <alignment vertical="center"/>
    </xf>
    <xf numFmtId="0" fontId="37" fillId="24" borderId="0" xfId="46" applyFont="1" applyFill="1"/>
    <xf numFmtId="0" fontId="12" fillId="24" borderId="0" xfId="37" applyFill="1" applyAlignment="1">
      <alignment vertical="center"/>
    </xf>
    <xf numFmtId="165" fontId="12" fillId="24" borderId="0" xfId="37" applyNumberFormat="1" applyFill="1" applyAlignment="1">
      <alignment horizontal="center" vertical="center"/>
    </xf>
    <xf numFmtId="0" fontId="12" fillId="24" borderId="10" xfId="57" applyFill="1" applyBorder="1" applyAlignment="1">
      <alignment horizontal="left" vertical="center" indent="5"/>
    </xf>
    <xf numFmtId="0" fontId="54" fillId="24" borderId="10" xfId="57" applyFont="1" applyFill="1" applyBorder="1" applyAlignment="1">
      <alignment horizontal="center" vertical="center" wrapText="1"/>
    </xf>
    <xf numFmtId="0" fontId="54" fillId="24" borderId="18" xfId="57" applyFont="1" applyFill="1" applyBorder="1" applyAlignment="1">
      <alignment horizontal="center" vertical="center" wrapText="1"/>
    </xf>
    <xf numFmtId="0" fontId="50" fillId="24" borderId="32" xfId="57" applyFont="1" applyFill="1" applyBorder="1" applyAlignment="1">
      <alignment horizontal="center" vertical="center" wrapText="1"/>
    </xf>
    <xf numFmtId="49" fontId="50" fillId="24" borderId="11" xfId="57" applyNumberFormat="1" applyFont="1" applyFill="1" applyBorder="1" applyAlignment="1">
      <alignment horizontal="center" vertical="center"/>
    </xf>
    <xf numFmtId="165" fontId="12" fillId="24" borderId="0" xfId="37" applyNumberFormat="1" applyFill="1"/>
    <xf numFmtId="0" fontId="50" fillId="24" borderId="11" xfId="57" applyFont="1" applyFill="1" applyBorder="1" applyAlignment="1">
      <alignment horizontal="center" vertical="center" wrapText="1"/>
    </xf>
    <xf numFmtId="49" fontId="47" fillId="24" borderId="25" xfId="0" applyNumberFormat="1" applyFont="1" applyFill="1" applyBorder="1" applyAlignment="1">
      <alignment horizontal="center" vertical="center"/>
    </xf>
    <xf numFmtId="0" fontId="12" fillId="24" borderId="26" xfId="0" applyFont="1" applyFill="1" applyBorder="1" applyAlignment="1">
      <alignment vertical="center" wrapText="1"/>
    </xf>
    <xf numFmtId="0" fontId="47" fillId="24" borderId="45" xfId="57" applyFont="1" applyFill="1" applyBorder="1" applyAlignment="1">
      <alignment horizontal="center" vertical="center"/>
    </xf>
    <xf numFmtId="0" fontId="12" fillId="24" borderId="10" xfId="57" applyFill="1" applyBorder="1" applyAlignment="1">
      <alignment horizontal="left" vertical="center" indent="1"/>
    </xf>
    <xf numFmtId="0" fontId="47" fillId="24" borderId="12" xfId="57" applyFont="1" applyFill="1" applyBorder="1" applyAlignment="1">
      <alignment horizontal="center" vertical="center"/>
    </xf>
    <xf numFmtId="0" fontId="12" fillId="24" borderId="10" xfId="57" applyFill="1" applyBorder="1" applyAlignment="1">
      <alignment horizontal="left" vertical="center" wrapText="1" indent="1"/>
    </xf>
    <xf numFmtId="0" fontId="12" fillId="24" borderId="10" xfId="57" applyFill="1" applyBorder="1" applyAlignment="1">
      <alignment horizontal="left" vertical="center" indent="3"/>
    </xf>
    <xf numFmtId="49" fontId="47" fillId="24" borderId="38" xfId="0" applyNumberFormat="1" applyFont="1" applyFill="1" applyBorder="1" applyAlignment="1">
      <alignment horizontal="center" vertical="center"/>
    </xf>
    <xf numFmtId="0" fontId="12" fillId="24" borderId="32" xfId="57" applyFill="1" applyBorder="1" applyAlignment="1">
      <alignment horizontal="left" vertical="center" indent="1"/>
    </xf>
    <xf numFmtId="0" fontId="47" fillId="24" borderId="50" xfId="57" applyFont="1" applyFill="1" applyBorder="1" applyAlignment="1">
      <alignment horizontal="center" vertical="center"/>
    </xf>
    <xf numFmtId="49" fontId="47" fillId="24" borderId="40" xfId="0" applyNumberFormat="1" applyFont="1" applyFill="1" applyBorder="1" applyAlignment="1">
      <alignment horizontal="center" vertical="center"/>
    </xf>
    <xf numFmtId="0" fontId="12" fillId="24" borderId="13" xfId="0" applyFont="1" applyFill="1" applyBorder="1" applyAlignment="1">
      <alignment vertical="center" wrapText="1"/>
    </xf>
    <xf numFmtId="0" fontId="47" fillId="24" borderId="14" xfId="57" applyFont="1" applyFill="1" applyBorder="1" applyAlignment="1">
      <alignment horizontal="center" vertical="center"/>
    </xf>
    <xf numFmtId="173" fontId="12" fillId="24" borderId="0" xfId="57" applyNumberFormat="1" applyFill="1"/>
    <xf numFmtId="0" fontId="12" fillId="24" borderId="10" xfId="57" applyFill="1" applyBorder="1" applyAlignment="1">
      <alignment horizontal="left" vertical="center" wrapText="1" indent="5"/>
    </xf>
    <xf numFmtId="0" fontId="12" fillId="24" borderId="10" xfId="0" applyFont="1" applyFill="1" applyBorder="1" applyAlignment="1">
      <alignment horizontal="left" vertical="center" wrapText="1" indent="7"/>
    </xf>
    <xf numFmtId="4" fontId="12" fillId="24" borderId="0" xfId="57" applyNumberFormat="1" applyFill="1" applyAlignment="1">
      <alignment vertical="center"/>
    </xf>
    <xf numFmtId="49" fontId="47" fillId="24" borderId="36" xfId="0" applyNumberFormat="1" applyFont="1" applyFill="1" applyBorder="1" applyAlignment="1">
      <alignment horizontal="center" vertical="center"/>
    </xf>
    <xf numFmtId="0" fontId="12" fillId="24" borderId="11" xfId="57" applyFill="1" applyBorder="1" applyAlignment="1">
      <alignment horizontal="left" vertical="center" indent="3"/>
    </xf>
    <xf numFmtId="0" fontId="47" fillId="24" borderId="16" xfId="57" applyFont="1" applyFill="1" applyBorder="1" applyAlignment="1">
      <alignment horizontal="center" vertical="center"/>
    </xf>
    <xf numFmtId="0" fontId="12" fillId="24" borderId="26" xfId="0" applyFont="1" applyFill="1" applyBorder="1" applyAlignment="1">
      <alignment horizontal="left" vertical="center" wrapText="1" indent="1"/>
    </xf>
    <xf numFmtId="0" fontId="47" fillId="24" borderId="26" xfId="57" applyFont="1" applyFill="1" applyBorder="1" applyAlignment="1">
      <alignment horizontal="center" vertical="center"/>
    </xf>
    <xf numFmtId="0" fontId="47" fillId="24" borderId="10" xfId="57" applyFont="1" applyFill="1" applyBorder="1" applyAlignment="1">
      <alignment horizontal="center" vertical="center"/>
    </xf>
    <xf numFmtId="0" fontId="12" fillId="24" borderId="32" xfId="57" applyFill="1" applyBorder="1" applyAlignment="1">
      <alignment horizontal="left" vertical="center" indent="3"/>
    </xf>
    <xf numFmtId="0" fontId="47" fillId="24" borderId="32" xfId="57" applyFont="1" applyFill="1" applyBorder="1" applyAlignment="1">
      <alignment horizontal="center" vertical="center"/>
    </xf>
    <xf numFmtId="0" fontId="12" fillId="24" borderId="10" xfId="0" applyFont="1" applyFill="1" applyBorder="1" applyAlignment="1">
      <alignment vertical="center" wrapText="1"/>
    </xf>
    <xf numFmtId="0" fontId="12" fillId="24" borderId="32" xfId="0" applyFont="1" applyFill="1" applyBorder="1" applyAlignment="1">
      <alignment horizontal="left" vertical="center" wrapText="1" indent="1"/>
    </xf>
    <xf numFmtId="0" fontId="47" fillId="24" borderId="27" xfId="57" applyFont="1" applyFill="1" applyBorder="1" applyAlignment="1">
      <alignment horizontal="center" vertical="center"/>
    </xf>
    <xf numFmtId="174" fontId="12" fillId="24" borderId="0" xfId="57" applyNumberFormat="1" applyFill="1" applyAlignment="1">
      <alignment vertical="center"/>
    </xf>
    <xf numFmtId="175" fontId="12" fillId="24" borderId="0" xfId="57" applyNumberFormat="1" applyFill="1" applyAlignment="1">
      <alignment vertical="center"/>
    </xf>
    <xf numFmtId="165" fontId="12" fillId="24" borderId="0" xfId="57" applyNumberFormat="1" applyFill="1" applyAlignment="1">
      <alignment vertical="center"/>
    </xf>
    <xf numFmtId="0" fontId="12" fillId="24" borderId="32" xfId="0" applyFont="1" applyFill="1" applyBorder="1" applyAlignment="1">
      <alignment vertical="center" wrapText="1"/>
    </xf>
    <xf numFmtId="0" fontId="47" fillId="24" borderId="31" xfId="57" applyFont="1" applyFill="1" applyBorder="1" applyAlignment="1">
      <alignment horizontal="center" vertical="center"/>
    </xf>
    <xf numFmtId="0" fontId="47" fillId="24" borderId="41" xfId="57" applyFont="1" applyFill="1" applyBorder="1" applyAlignment="1">
      <alignment horizontal="center" vertical="center"/>
    </xf>
    <xf numFmtId="0" fontId="12" fillId="24" borderId="32" xfId="57" applyFill="1" applyBorder="1" applyAlignment="1">
      <alignment horizontal="left" vertical="center" indent="5"/>
    </xf>
    <xf numFmtId="0" fontId="12" fillId="24" borderId="30" xfId="0" applyFont="1" applyFill="1" applyBorder="1" applyAlignment="1">
      <alignment horizontal="center" vertical="center"/>
    </xf>
    <xf numFmtId="49" fontId="50" fillId="24" borderId="38" xfId="57" applyNumberFormat="1" applyFont="1" applyFill="1" applyBorder="1" applyAlignment="1">
      <alignment horizontal="center" vertical="center"/>
    </xf>
    <xf numFmtId="165" fontId="12" fillId="24" borderId="0" xfId="57" applyNumberFormat="1" applyFill="1"/>
    <xf numFmtId="0" fontId="12" fillId="24" borderId="10" xfId="0" applyFont="1" applyFill="1" applyBorder="1" applyAlignment="1">
      <alignment vertical="center"/>
    </xf>
    <xf numFmtId="0" fontId="12" fillId="24" borderId="10" xfId="57" applyFill="1" applyBorder="1" applyAlignment="1">
      <alignment horizontal="left" vertical="center" indent="7"/>
    </xf>
    <xf numFmtId="0" fontId="48" fillId="24" borderId="0" xfId="58" applyFont="1" applyFill="1" applyAlignment="1">
      <alignment vertical="center" wrapText="1"/>
    </xf>
    <xf numFmtId="0" fontId="38" fillId="24" borderId="0" xfId="0" applyFont="1" applyFill="1" applyAlignment="1">
      <alignment horizontal="justify"/>
    </xf>
    <xf numFmtId="0" fontId="36" fillId="24" borderId="0" xfId="623" applyFont="1" applyFill="1" applyAlignment="1">
      <alignment vertical="center"/>
    </xf>
    <xf numFmtId="0" fontId="12" fillId="24" borderId="11" xfId="0" applyFont="1" applyFill="1" applyBorder="1" applyAlignment="1">
      <alignment horizontal="left" vertical="center" wrapText="1" indent="1"/>
    </xf>
    <xf numFmtId="0" fontId="47" fillId="24" borderId="27" xfId="57" applyFont="1" applyFill="1" applyBorder="1" applyAlignment="1">
      <alignment horizontal="center" vertical="center" wrapText="1"/>
    </xf>
    <xf numFmtId="49" fontId="47" fillId="24" borderId="29" xfId="57" applyNumberFormat="1" applyFont="1" applyFill="1" applyBorder="1" applyAlignment="1">
      <alignment horizontal="center" vertical="center"/>
    </xf>
    <xf numFmtId="0" fontId="47" fillId="24" borderId="30" xfId="57" applyFont="1" applyFill="1" applyBorder="1" applyAlignment="1">
      <alignment horizontal="center" vertical="center" wrapText="1"/>
    </xf>
    <xf numFmtId="49" fontId="47" fillId="24" borderId="38" xfId="57" applyNumberFormat="1" applyFont="1" applyFill="1" applyBorder="1" applyAlignment="1">
      <alignment horizontal="center" vertical="center"/>
    </xf>
    <xf numFmtId="0" fontId="12" fillId="24" borderId="32" xfId="57" applyFill="1" applyBorder="1" applyAlignment="1">
      <alignment horizontal="left" vertical="center" wrapText="1" indent="3"/>
    </xf>
    <xf numFmtId="49" fontId="47" fillId="24" borderId="15" xfId="57" applyNumberFormat="1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left" vertical="center" wrapText="1" indent="1"/>
    </xf>
    <xf numFmtId="0" fontId="47" fillId="0" borderId="12" xfId="57" applyFont="1" applyFill="1" applyBorder="1" applyAlignment="1">
      <alignment horizontal="center" vertical="center"/>
    </xf>
    <xf numFmtId="176" fontId="12" fillId="24" borderId="0" xfId="57" applyNumberFormat="1" applyFill="1" applyAlignment="1">
      <alignment vertical="center"/>
    </xf>
    <xf numFmtId="0" fontId="12" fillId="25" borderId="0" xfId="107" applyFont="1" applyFill="1"/>
    <xf numFmtId="0" fontId="12" fillId="25" borderId="0" xfId="37" applyFill="1"/>
    <xf numFmtId="0" fontId="12" fillId="0" borderId="0" xfId="107" applyFont="1" applyFill="1"/>
    <xf numFmtId="0" fontId="40" fillId="0" borderId="0" xfId="55" applyFont="1" applyFill="1"/>
    <xf numFmtId="0" fontId="12" fillId="0" borderId="0" xfId="37" applyFill="1"/>
    <xf numFmtId="170" fontId="12" fillId="24" borderId="0" xfId="57" applyNumberFormat="1" applyFill="1" applyAlignment="1">
      <alignment vertical="center"/>
    </xf>
    <xf numFmtId="0" fontId="34" fillId="24" borderId="0" xfId="45" applyFont="1" applyFill="1" applyAlignment="1">
      <alignment horizontal="center" vertical="center"/>
    </xf>
    <xf numFmtId="165" fontId="12" fillId="0" borderId="10" xfId="0" applyNumberFormat="1" applyFont="1" applyFill="1" applyBorder="1" applyAlignment="1">
      <alignment horizontal="center" vertical="center" wrapText="1"/>
    </xf>
    <xf numFmtId="0" fontId="64" fillId="24" borderId="0" xfId="37" applyFont="1" applyFill="1"/>
    <xf numFmtId="0" fontId="50" fillId="24" borderId="39" xfId="57" applyFont="1" applyFill="1" applyBorder="1" applyAlignment="1">
      <alignment horizontal="center" vertical="center" wrapText="1"/>
    </xf>
    <xf numFmtId="0" fontId="50" fillId="24" borderId="32" xfId="57" applyFont="1" applyFill="1" applyBorder="1" applyAlignment="1">
      <alignment horizontal="center" vertical="center"/>
    </xf>
    <xf numFmtId="0" fontId="52" fillId="24" borderId="31" xfId="57" applyFont="1" applyFill="1" applyBorder="1" applyAlignment="1">
      <alignment horizontal="center" vertical="center"/>
    </xf>
    <xf numFmtId="165" fontId="47" fillId="24" borderId="26" xfId="57" applyNumberFormat="1" applyFont="1" applyFill="1" applyBorder="1" applyAlignment="1">
      <alignment horizontal="center" vertical="center"/>
    </xf>
    <xf numFmtId="0" fontId="12" fillId="24" borderId="26" xfId="57" applyFill="1" applyBorder="1" applyAlignment="1">
      <alignment horizontal="center" vertical="center" wrapText="1"/>
    </xf>
    <xf numFmtId="0" fontId="12" fillId="24" borderId="26" xfId="57" applyFill="1" applyBorder="1"/>
    <xf numFmtId="0" fontId="12" fillId="24" borderId="27" xfId="57" applyFill="1" applyBorder="1"/>
    <xf numFmtId="169" fontId="47" fillId="24" borderId="10" xfId="625" applyNumberFormat="1" applyFont="1" applyFill="1" applyBorder="1" applyAlignment="1">
      <alignment horizontal="center" vertical="center"/>
    </xf>
    <xf numFmtId="0" fontId="12" fillId="24" borderId="10" xfId="57" applyFill="1" applyBorder="1" applyAlignment="1">
      <alignment horizontal="center" vertical="center" wrapText="1"/>
    </xf>
    <xf numFmtId="0" fontId="12" fillId="24" borderId="10" xfId="57" applyFill="1" applyBorder="1"/>
    <xf numFmtId="0" fontId="12" fillId="24" borderId="30" xfId="57" applyFill="1" applyBorder="1"/>
    <xf numFmtId="169" fontId="47" fillId="24" borderId="32" xfId="625" applyNumberFormat="1" applyFont="1" applyFill="1" applyBorder="1" applyAlignment="1">
      <alignment horizontal="center" vertical="center"/>
    </xf>
    <xf numFmtId="0" fontId="12" fillId="24" borderId="32" xfId="57" applyFill="1" applyBorder="1" applyAlignment="1">
      <alignment horizontal="center" vertical="center" wrapText="1"/>
    </xf>
    <xf numFmtId="0" fontId="12" fillId="24" borderId="32" xfId="57" applyFill="1" applyBorder="1"/>
    <xf numFmtId="0" fontId="12" fillId="24" borderId="31" xfId="57" applyFill="1" applyBorder="1"/>
    <xf numFmtId="164" fontId="12" fillId="0" borderId="41" xfId="57" applyNumberFormat="1" applyFill="1" applyBorder="1" applyAlignment="1">
      <alignment horizontal="left" vertical="center" wrapText="1"/>
    </xf>
    <xf numFmtId="164" fontId="12" fillId="0" borderId="30" xfId="57" applyNumberFormat="1" applyFill="1" applyBorder="1" applyAlignment="1">
      <alignment horizontal="left" vertical="center" wrapText="1"/>
    </xf>
    <xf numFmtId="164" fontId="12" fillId="0" borderId="37" xfId="57" applyNumberFormat="1" applyFill="1" applyBorder="1" applyAlignment="1">
      <alignment horizontal="left" vertical="center" wrapText="1"/>
    </xf>
    <xf numFmtId="169" fontId="12" fillId="24" borderId="0" xfId="57" applyNumberFormat="1" applyFill="1"/>
    <xf numFmtId="0" fontId="12" fillId="0" borderId="27" xfId="0" applyFont="1" applyFill="1" applyBorder="1"/>
    <xf numFmtId="0" fontId="12" fillId="0" borderId="30" xfId="0" applyFont="1" applyFill="1" applyBorder="1"/>
    <xf numFmtId="0" fontId="12" fillId="0" borderId="31" xfId="0" applyFont="1" applyFill="1" applyBorder="1"/>
    <xf numFmtId="0" fontId="12" fillId="0" borderId="41" xfId="0" applyFont="1" applyFill="1" applyBorder="1"/>
    <xf numFmtId="0" fontId="12" fillId="0" borderId="37" xfId="0" applyFont="1" applyFill="1" applyBorder="1"/>
    <xf numFmtId="0" fontId="12" fillId="24" borderId="10" xfId="37" applyFill="1" applyBorder="1" applyAlignment="1">
      <alignment horizontal="center" vertical="center" wrapText="1"/>
    </xf>
    <xf numFmtId="0" fontId="35" fillId="24" borderId="0" xfId="55" applyFont="1" applyFill="1" applyAlignment="1">
      <alignment horizontal="center" vertical="center"/>
    </xf>
    <xf numFmtId="4" fontId="12" fillId="0" borderId="30" xfId="0" applyNumberFormat="1" applyFont="1" applyFill="1" applyBorder="1"/>
    <xf numFmtId="49" fontId="35" fillId="0" borderId="10" xfId="55" applyNumberFormat="1" applyFont="1" applyFill="1" applyBorder="1" applyAlignment="1">
      <alignment horizontal="center" vertical="center"/>
    </xf>
    <xf numFmtId="0" fontId="35" fillId="0" borderId="10" xfId="55" applyFont="1" applyFill="1" applyBorder="1" applyAlignment="1">
      <alignment horizontal="center" vertical="center" wrapText="1"/>
    </xf>
    <xf numFmtId="0" fontId="35" fillId="0" borderId="10" xfId="55" applyFont="1" applyFill="1" applyBorder="1" applyAlignment="1">
      <alignment horizontal="center" vertical="center"/>
    </xf>
    <xf numFmtId="43" fontId="12" fillId="0" borderId="10" xfId="626" applyFont="1" applyFill="1" applyBorder="1" applyAlignment="1">
      <alignment horizontal="center" vertical="center" wrapText="1"/>
    </xf>
    <xf numFmtId="0" fontId="12" fillId="0" borderId="10" xfId="37" applyFill="1" applyBorder="1" applyAlignment="1">
      <alignment horizontal="center" vertical="center" wrapText="1"/>
    </xf>
    <xf numFmtId="165" fontId="12" fillId="0" borderId="0" xfId="37" applyNumberFormat="1" applyFill="1"/>
    <xf numFmtId="49" fontId="12" fillId="0" borderId="10" xfId="55" applyNumberFormat="1" applyFont="1" applyFill="1" applyBorder="1" applyAlignment="1">
      <alignment horizontal="center" vertical="center"/>
    </xf>
    <xf numFmtId="0" fontId="12" fillId="0" borderId="10" xfId="55" applyFont="1" applyFill="1" applyBorder="1" applyAlignment="1">
      <alignment horizontal="left" vertical="center" wrapText="1"/>
    </xf>
    <xf numFmtId="41" fontId="12" fillId="0" borderId="10" xfId="0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37" fillId="24" borderId="0" xfId="37" applyFont="1" applyFill="1" applyAlignment="1">
      <alignment horizontal="center" vertical="center"/>
    </xf>
    <xf numFmtId="2" fontId="12" fillId="24" borderId="0" xfId="37" applyNumberFormat="1" applyFill="1"/>
    <xf numFmtId="2" fontId="37" fillId="24" borderId="0" xfId="37" applyNumberFormat="1" applyFont="1" applyFill="1" applyAlignment="1">
      <alignment horizontal="center"/>
    </xf>
    <xf numFmtId="2" fontId="35" fillId="24" borderId="0" xfId="55" applyNumberFormat="1" applyFont="1" applyFill="1" applyAlignment="1">
      <alignment horizontal="center" vertical="center"/>
    </xf>
    <xf numFmtId="2" fontId="12" fillId="24" borderId="16" xfId="37" applyNumberFormat="1" applyFill="1" applyBorder="1" applyAlignment="1">
      <alignment horizontal="center" vertical="center" wrapText="1"/>
    </xf>
    <xf numFmtId="165" fontId="12" fillId="0" borderId="10" xfId="0" applyNumberFormat="1" applyFont="1" applyFill="1" applyBorder="1" applyAlignment="1">
      <alignment horizontal="center" vertical="center"/>
    </xf>
    <xf numFmtId="0" fontId="33" fillId="0" borderId="10" xfId="45" applyFont="1" applyFill="1" applyBorder="1" applyAlignment="1">
      <alignment horizontal="center" vertical="center"/>
    </xf>
    <xf numFmtId="0" fontId="33" fillId="0" borderId="10" xfId="45" applyFont="1" applyFill="1" applyBorder="1" applyAlignment="1">
      <alignment horizontal="center" vertical="center" wrapText="1"/>
    </xf>
    <xf numFmtId="49" fontId="35" fillId="0" borderId="12" xfId="55" applyNumberFormat="1" applyFont="1" applyFill="1" applyBorder="1" applyAlignment="1">
      <alignment horizontal="center" vertical="center"/>
    </xf>
    <xf numFmtId="0" fontId="35" fillId="0" borderId="24" xfId="55" applyFont="1" applyFill="1" applyBorder="1" applyAlignment="1">
      <alignment horizontal="center" vertical="center" wrapText="1"/>
    </xf>
    <xf numFmtId="0" fontId="35" fillId="0" borderId="18" xfId="55" applyFont="1" applyFill="1" applyBorder="1" applyAlignment="1">
      <alignment horizontal="center" vertical="center"/>
    </xf>
    <xf numFmtId="0" fontId="34" fillId="0" borderId="10" xfId="45" applyFont="1" applyFill="1" applyBorder="1" applyAlignment="1">
      <alignment horizontal="center" vertical="center"/>
    </xf>
    <xf numFmtId="0" fontId="34" fillId="0" borderId="12" xfId="45" applyFont="1" applyFill="1" applyBorder="1" applyAlignment="1">
      <alignment horizontal="center" vertical="center"/>
    </xf>
    <xf numFmtId="0" fontId="12" fillId="0" borderId="0" xfId="37" applyFill="1" applyBorder="1"/>
    <xf numFmtId="0" fontId="12" fillId="0" borderId="0" xfId="0" applyFont="1" applyFill="1"/>
    <xf numFmtId="0" fontId="12" fillId="0" borderId="0" xfId="37" applyFill="1" applyAlignment="1">
      <alignment horizontal="left" wrapText="1"/>
    </xf>
    <xf numFmtId="0" fontId="37" fillId="0" borderId="0" xfId="0" applyFont="1" applyFill="1"/>
    <xf numFmtId="0" fontId="37" fillId="0" borderId="0" xfId="37" applyFont="1" applyFill="1" applyAlignment="1">
      <alignment wrapText="1"/>
    </xf>
    <xf numFmtId="0" fontId="37" fillId="0" borderId="0" xfId="37" applyFont="1" applyFill="1" applyAlignment="1">
      <alignment horizontal="center" wrapText="1"/>
    </xf>
    <xf numFmtId="0" fontId="59" fillId="0" borderId="0" xfId="55" applyFont="1" applyFill="1" applyAlignment="1">
      <alignment vertical="center"/>
    </xf>
    <xf numFmtId="0" fontId="35" fillId="0" borderId="0" xfId="55" applyFont="1" applyFill="1" applyAlignment="1">
      <alignment vertical="center"/>
    </xf>
    <xf numFmtId="0" fontId="35" fillId="0" borderId="0" xfId="55" applyFont="1" applyFill="1" applyAlignment="1">
      <alignment horizontal="center" vertical="center"/>
    </xf>
    <xf numFmtId="0" fontId="56" fillId="0" borderId="0" xfId="55" applyFont="1" applyFill="1" applyAlignment="1">
      <alignment vertical="center"/>
    </xf>
    <xf numFmtId="0" fontId="37" fillId="0" borderId="0" xfId="46" applyFont="1" applyFill="1"/>
    <xf numFmtId="177" fontId="12" fillId="0" borderId="10" xfId="626" applyNumberFormat="1" applyFont="1" applyFill="1" applyBorder="1" applyAlignment="1">
      <alignment horizontal="center" vertical="center" wrapText="1"/>
    </xf>
    <xf numFmtId="177" fontId="12" fillId="0" borderId="10" xfId="37" applyNumberFormat="1" applyFill="1" applyBorder="1" applyAlignment="1">
      <alignment horizontal="center" vertical="center" wrapText="1"/>
    </xf>
    <xf numFmtId="165" fontId="12" fillId="0" borderId="10" xfId="37" applyNumberFormat="1" applyFill="1" applyBorder="1" applyAlignment="1">
      <alignment horizontal="center" vertical="center" wrapText="1"/>
    </xf>
    <xf numFmtId="0" fontId="12" fillId="0" borderId="10" xfId="37" applyFill="1" applyBorder="1" applyAlignment="1">
      <alignment horizontal="center" vertical="center"/>
    </xf>
    <xf numFmtId="0" fontId="12" fillId="0" borderId="30" xfId="0" applyFont="1" applyFill="1" applyBorder="1" applyAlignment="1">
      <alignment horizontal="center" vertical="center"/>
    </xf>
    <xf numFmtId="164" fontId="12" fillId="0" borderId="31" xfId="625" applyNumberFormat="1" applyFont="1" applyFill="1" applyBorder="1" applyAlignment="1">
      <alignment horizontal="center" vertical="center"/>
    </xf>
    <xf numFmtId="0" fontId="12" fillId="0" borderId="41" xfId="0" applyFont="1" applyFill="1" applyBorder="1" applyAlignment="1">
      <alignment horizontal="center" vertical="center"/>
    </xf>
    <xf numFmtId="165" fontId="47" fillId="0" borderId="13" xfId="57" applyNumberFormat="1" applyFont="1" applyFill="1" applyBorder="1" applyAlignment="1">
      <alignment horizontal="center" vertical="center"/>
    </xf>
    <xf numFmtId="165" fontId="47" fillId="0" borderId="10" xfId="57" applyNumberFormat="1" applyFont="1" applyFill="1" applyBorder="1" applyAlignment="1">
      <alignment horizontal="center" vertical="center"/>
    </xf>
    <xf numFmtId="168" fontId="47" fillId="0" borderId="25" xfId="57" applyNumberFormat="1" applyFont="1" applyFill="1" applyBorder="1" applyAlignment="1">
      <alignment horizontal="center" vertical="center"/>
    </xf>
    <xf numFmtId="169" fontId="47" fillId="0" borderId="29" xfId="57" applyNumberFormat="1" applyFont="1" applyFill="1" applyBorder="1" applyAlignment="1">
      <alignment horizontal="center" vertical="center"/>
    </xf>
    <xf numFmtId="169" fontId="47" fillId="0" borderId="38" xfId="57" applyNumberFormat="1" applyFont="1" applyFill="1" applyBorder="1" applyAlignment="1">
      <alignment horizontal="center" vertical="center"/>
    </xf>
    <xf numFmtId="169" fontId="47" fillId="0" borderId="18" xfId="57" applyNumberFormat="1" applyFont="1" applyFill="1" applyBorder="1" applyAlignment="1">
      <alignment horizontal="center" vertical="center"/>
    </xf>
    <xf numFmtId="172" fontId="47" fillId="0" borderId="18" xfId="57" applyNumberFormat="1" applyFont="1" applyFill="1" applyBorder="1" applyAlignment="1">
      <alignment horizontal="center" vertical="center"/>
    </xf>
    <xf numFmtId="168" fontId="61" fillId="0" borderId="26" xfId="0" applyNumberFormat="1" applyFont="1" applyFill="1" applyBorder="1" applyAlignment="1">
      <alignment horizontal="center" vertical="center"/>
    </xf>
    <xf numFmtId="168" fontId="61" fillId="0" borderId="10" xfId="0" applyNumberFormat="1" applyFont="1" applyFill="1" applyBorder="1" applyAlignment="1">
      <alignment horizontal="center" vertical="center"/>
    </xf>
    <xf numFmtId="165" fontId="47" fillId="0" borderId="16" xfId="57" applyNumberFormat="1" applyFont="1" applyFill="1" applyBorder="1" applyAlignment="1">
      <alignment horizontal="center" vertical="center"/>
    </xf>
    <xf numFmtId="165" fontId="47" fillId="0" borderId="25" xfId="57" applyNumberFormat="1" applyFont="1" applyFill="1" applyBorder="1" applyAlignment="1">
      <alignment horizontal="center" vertical="center"/>
    </xf>
    <xf numFmtId="165" fontId="47" fillId="0" borderId="29" xfId="57" applyNumberFormat="1" applyFont="1" applyFill="1" applyBorder="1" applyAlignment="1">
      <alignment horizontal="center" vertical="center"/>
    </xf>
    <xf numFmtId="165" fontId="47" fillId="0" borderId="29" xfId="57" applyNumberFormat="1" applyFont="1" applyFill="1" applyBorder="1" applyAlignment="1">
      <alignment horizontal="center"/>
    </xf>
    <xf numFmtId="165" fontId="47" fillId="0" borderId="53" xfId="57" applyNumberFormat="1" applyFont="1" applyFill="1" applyBorder="1" applyAlignment="1">
      <alignment horizontal="center" vertical="center"/>
    </xf>
    <xf numFmtId="165" fontId="47" fillId="0" borderId="54" xfId="57" applyNumberFormat="1" applyFont="1" applyFill="1" applyBorder="1" applyAlignment="1">
      <alignment horizontal="center" vertical="center"/>
    </xf>
    <xf numFmtId="165" fontId="47" fillId="0" borderId="38" xfId="57" applyNumberFormat="1" applyFont="1" applyFill="1" applyBorder="1" applyAlignment="1">
      <alignment horizontal="center" vertical="center"/>
    </xf>
    <xf numFmtId="165" fontId="61" fillId="0" borderId="10" xfId="0" applyNumberFormat="1" applyFont="1" applyFill="1" applyBorder="1" applyAlignment="1">
      <alignment horizontal="center" vertical="center"/>
    </xf>
    <xf numFmtId="165" fontId="61" fillId="0" borderId="26" xfId="0" applyNumberFormat="1" applyFont="1" applyFill="1" applyBorder="1" applyAlignment="1">
      <alignment horizontal="center" vertical="center"/>
    </xf>
    <xf numFmtId="169" fontId="47" fillId="0" borderId="40" xfId="57" applyNumberFormat="1" applyFont="1" applyFill="1" applyBorder="1" applyAlignment="1">
      <alignment horizontal="center" vertical="center"/>
    </xf>
    <xf numFmtId="165" fontId="47" fillId="0" borderId="32" xfId="57" applyNumberFormat="1" applyFont="1" applyFill="1" applyBorder="1" applyAlignment="1">
      <alignment horizontal="center" vertical="center"/>
    </xf>
    <xf numFmtId="0" fontId="12" fillId="24" borderId="10" xfId="37" applyFill="1" applyBorder="1" applyAlignment="1">
      <alignment horizontal="center" vertical="center" wrapText="1"/>
    </xf>
    <xf numFmtId="0" fontId="12" fillId="0" borderId="10" xfId="36" applyFont="1" applyBorder="1" applyAlignment="1">
      <alignment horizontal="center" vertical="center" wrapText="1"/>
    </xf>
    <xf numFmtId="172" fontId="47" fillId="0" borderId="10" xfId="0" applyNumberFormat="1" applyFont="1" applyFill="1" applyBorder="1" applyAlignment="1">
      <alignment horizontal="center" vertical="center"/>
    </xf>
    <xf numFmtId="168" fontId="47" fillId="0" borderId="10" xfId="0" applyNumberFormat="1" applyFont="1" applyFill="1" applyBorder="1" applyAlignment="1">
      <alignment horizontal="center" vertical="center"/>
    </xf>
    <xf numFmtId="39" fontId="47" fillId="0" borderId="10" xfId="625" applyNumberFormat="1" applyFont="1" applyFill="1" applyBorder="1" applyAlignment="1">
      <alignment horizontal="center" vertical="center"/>
    </xf>
    <xf numFmtId="172" fontId="47" fillId="0" borderId="10" xfId="57" applyNumberFormat="1" applyFont="1" applyFill="1" applyBorder="1" applyAlignment="1">
      <alignment horizontal="center" vertical="center"/>
    </xf>
    <xf numFmtId="0" fontId="12" fillId="0" borderId="26" xfId="0" applyFont="1" applyFill="1" applyBorder="1"/>
    <xf numFmtId="168" fontId="47" fillId="0" borderId="26" xfId="0" applyNumberFormat="1" applyFont="1" applyFill="1" applyBorder="1" applyAlignment="1">
      <alignment horizontal="center" vertical="center"/>
    </xf>
    <xf numFmtId="39" fontId="47" fillId="0" borderId="26" xfId="625" applyNumberFormat="1" applyFont="1" applyFill="1" applyBorder="1" applyAlignment="1">
      <alignment horizontal="center" vertical="center"/>
    </xf>
    <xf numFmtId="0" fontId="12" fillId="0" borderId="10" xfId="0" applyFont="1" applyFill="1" applyBorder="1"/>
    <xf numFmtId="171" fontId="47" fillId="0" borderId="32" xfId="57" applyNumberFormat="1" applyFont="1" applyFill="1" applyBorder="1" applyAlignment="1">
      <alignment horizontal="center" vertical="center"/>
    </xf>
    <xf numFmtId="168" fontId="47" fillId="0" borderId="11" xfId="0" applyNumberFormat="1" applyFont="1" applyFill="1" applyBorder="1" applyAlignment="1">
      <alignment horizontal="center" vertical="center"/>
    </xf>
    <xf numFmtId="39" fontId="47" fillId="0" borderId="11" xfId="625" applyNumberFormat="1" applyFont="1" applyFill="1" applyBorder="1" applyAlignment="1">
      <alignment horizontal="center" vertical="center"/>
    </xf>
    <xf numFmtId="172" fontId="47" fillId="0" borderId="13" xfId="0" applyNumberFormat="1" applyFont="1" applyFill="1" applyBorder="1" applyAlignment="1">
      <alignment horizontal="center" vertical="center"/>
    </xf>
    <xf numFmtId="168" fontId="47" fillId="0" borderId="13" xfId="0" applyNumberFormat="1" applyFont="1" applyFill="1" applyBorder="1" applyAlignment="1">
      <alignment horizontal="center" vertical="center"/>
    </xf>
    <xf numFmtId="39" fontId="47" fillId="0" borderId="13" xfId="625" applyNumberFormat="1" applyFont="1" applyFill="1" applyBorder="1" applyAlignment="1">
      <alignment horizontal="center" vertical="center"/>
    </xf>
    <xf numFmtId="172" fontId="47" fillId="0" borderId="11" xfId="0" applyNumberFormat="1" applyFont="1" applyFill="1" applyBorder="1" applyAlignment="1">
      <alignment horizontal="center" vertical="center"/>
    </xf>
    <xf numFmtId="169" fontId="47" fillId="0" borderId="10" xfId="57" applyNumberFormat="1" applyFont="1" applyFill="1" applyBorder="1" applyAlignment="1">
      <alignment horizontal="center" vertical="center"/>
    </xf>
    <xf numFmtId="172" fontId="47" fillId="0" borderId="26" xfId="0" applyNumberFormat="1" applyFont="1" applyFill="1" applyBorder="1" applyAlignment="1">
      <alignment horizontal="center" vertical="center"/>
    </xf>
    <xf numFmtId="169" fontId="47" fillId="0" borderId="32" xfId="57" applyNumberFormat="1" applyFont="1" applyFill="1" applyBorder="1" applyAlignment="1">
      <alignment horizontal="center" vertical="center"/>
    </xf>
    <xf numFmtId="168" fontId="47" fillId="0" borderId="32" xfId="0" applyNumberFormat="1" applyFont="1" applyFill="1" applyBorder="1" applyAlignment="1">
      <alignment horizontal="center" vertical="center"/>
    </xf>
    <xf numFmtId="39" fontId="47" fillId="0" borderId="32" xfId="625" applyNumberFormat="1" applyFont="1" applyFill="1" applyBorder="1" applyAlignment="1">
      <alignment horizontal="center" vertical="center"/>
    </xf>
    <xf numFmtId="165" fontId="47" fillId="0" borderId="10" xfId="0" applyNumberFormat="1" applyFont="1" applyFill="1" applyBorder="1" applyAlignment="1">
      <alignment horizontal="center" vertical="center"/>
    </xf>
    <xf numFmtId="165" fontId="47" fillId="0" borderId="10" xfId="0" applyNumberFormat="1" applyFont="1" applyFill="1" applyBorder="1" applyAlignment="1">
      <alignment horizontal="center"/>
    </xf>
    <xf numFmtId="165" fontId="47" fillId="0" borderId="32" xfId="0" applyNumberFormat="1" applyFont="1" applyFill="1" applyBorder="1" applyAlignment="1">
      <alignment horizontal="center"/>
    </xf>
    <xf numFmtId="0" fontId="12" fillId="0" borderId="32" xfId="0" applyFont="1" applyFill="1" applyBorder="1"/>
    <xf numFmtId="0" fontId="12" fillId="0" borderId="13" xfId="0" applyFont="1" applyFill="1" applyBorder="1"/>
    <xf numFmtId="0" fontId="12" fillId="0" borderId="11" xfId="0" applyFont="1" applyFill="1" applyBorder="1"/>
    <xf numFmtId="165" fontId="47" fillId="0" borderId="47" xfId="57" applyNumberFormat="1" applyFont="1" applyFill="1" applyBorder="1" applyAlignment="1">
      <alignment horizontal="center" vertical="center" wrapText="1"/>
    </xf>
    <xf numFmtId="165" fontId="47" fillId="0" borderId="10" xfId="57" applyNumberFormat="1" applyFont="1" applyFill="1" applyBorder="1" applyAlignment="1">
      <alignment horizontal="center" vertical="center" wrapText="1"/>
    </xf>
    <xf numFmtId="168" fontId="47" fillId="0" borderId="10" xfId="57" applyNumberFormat="1" applyFont="1" applyFill="1" applyBorder="1" applyAlignment="1">
      <alignment horizontal="center" vertical="center" wrapText="1"/>
    </xf>
    <xf numFmtId="165" fontId="47" fillId="0" borderId="13" xfId="57" applyNumberFormat="1" applyFont="1" applyFill="1" applyBorder="1" applyAlignment="1">
      <alignment horizontal="center" vertical="center" wrapText="1"/>
    </xf>
    <xf numFmtId="39" fontId="47" fillId="0" borderId="13" xfId="57" applyNumberFormat="1" applyFont="1" applyFill="1" applyBorder="1" applyAlignment="1">
      <alignment horizontal="center" vertical="center" wrapText="1"/>
    </xf>
    <xf numFmtId="39" fontId="47" fillId="0" borderId="10" xfId="57" applyNumberFormat="1" applyFont="1" applyFill="1" applyBorder="1" applyAlignment="1">
      <alignment horizontal="center" vertical="center" wrapText="1"/>
    </xf>
    <xf numFmtId="172" fontId="47" fillId="0" borderId="10" xfId="0" applyNumberFormat="1" applyFont="1" applyFill="1" applyBorder="1" applyAlignment="1">
      <alignment horizontal="center" vertical="center" wrapText="1"/>
    </xf>
    <xf numFmtId="39" fontId="47" fillId="0" borderId="11" xfId="57" applyNumberFormat="1" applyFont="1" applyFill="1" applyBorder="1" applyAlignment="1">
      <alignment horizontal="center" vertical="center" wrapText="1"/>
    </xf>
    <xf numFmtId="168" fontId="62" fillId="0" borderId="29" xfId="0" applyNumberFormat="1" applyFont="1" applyFill="1" applyBorder="1" applyAlignment="1">
      <alignment horizontal="center" vertical="center"/>
    </xf>
    <xf numFmtId="168" fontId="62" fillId="0" borderId="10" xfId="0" applyNumberFormat="1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47" fillId="0" borderId="24" xfId="57" applyFont="1" applyFill="1" applyBorder="1" applyAlignment="1">
      <alignment horizontal="center" vertical="center"/>
    </xf>
    <xf numFmtId="0" fontId="47" fillId="0" borderId="15" xfId="57" applyFont="1" applyFill="1" applyBorder="1" applyAlignment="1">
      <alignment horizontal="center" vertical="center"/>
    </xf>
    <xf numFmtId="0" fontId="47" fillId="0" borderId="39" xfId="57" applyFont="1" applyFill="1" applyBorder="1" applyAlignment="1">
      <alignment horizontal="center" vertical="center"/>
    </xf>
    <xf numFmtId="1" fontId="47" fillId="0" borderId="32" xfId="0" applyNumberFormat="1" applyFont="1" applyFill="1" applyBorder="1" applyAlignment="1">
      <alignment horizontal="center"/>
    </xf>
    <xf numFmtId="0" fontId="47" fillId="0" borderId="0" xfId="57" applyFont="1" applyFill="1" applyAlignment="1">
      <alignment horizontal="center" vertical="center" wrapText="1"/>
    </xf>
    <xf numFmtId="0" fontId="47" fillId="0" borderId="10" xfId="57" applyFont="1" applyFill="1" applyBorder="1" applyAlignment="1">
      <alignment horizontal="center" vertical="center" wrapText="1"/>
    </xf>
    <xf numFmtId="0" fontId="64" fillId="0" borderId="0" xfId="37" applyFont="1" applyFill="1"/>
    <xf numFmtId="168" fontId="12" fillId="0" borderId="10" xfId="37" applyNumberFormat="1" applyBorder="1" applyAlignment="1">
      <alignment horizontal="center" vertical="center" wrapText="1"/>
    </xf>
    <xf numFmtId="168" fontId="12" fillId="0" borderId="10" xfId="625" applyNumberFormat="1" applyFont="1" applyFill="1" applyBorder="1" applyAlignment="1">
      <alignment horizontal="center" vertical="center" wrapText="1"/>
    </xf>
    <xf numFmtId="4" fontId="12" fillId="0" borderId="0" xfId="37" applyNumberFormat="1" applyFill="1"/>
    <xf numFmtId="178" fontId="12" fillId="0" borderId="10" xfId="625" applyNumberFormat="1" applyFont="1" applyFill="1" applyBorder="1" applyAlignment="1">
      <alignment horizontal="center" vertical="center" wrapText="1"/>
    </xf>
    <xf numFmtId="0" fontId="34" fillId="0" borderId="0" xfId="45" applyFont="1" applyFill="1" applyAlignment="1">
      <alignment horizontal="center" vertical="center"/>
    </xf>
    <xf numFmtId="179" fontId="12" fillId="0" borderId="10" xfId="0" applyNumberFormat="1" applyFont="1" applyFill="1" applyBorder="1" applyAlignment="1">
      <alignment horizontal="center" vertical="center" wrapText="1"/>
    </xf>
    <xf numFmtId="177" fontId="12" fillId="0" borderId="10" xfId="0" applyNumberFormat="1" applyFont="1" applyFill="1" applyBorder="1" applyAlignment="1">
      <alignment horizontal="center" vertical="center" wrapText="1"/>
    </xf>
    <xf numFmtId="168" fontId="47" fillId="0" borderId="26" xfId="0" applyNumberFormat="1" applyFont="1" applyFill="1" applyBorder="1" applyAlignment="1">
      <alignment horizontal="center"/>
    </xf>
    <xf numFmtId="168" fontId="47" fillId="0" borderId="10" xfId="0" applyNumberFormat="1" applyFont="1" applyFill="1" applyBorder="1" applyAlignment="1">
      <alignment horizontal="center"/>
    </xf>
    <xf numFmtId="169" fontId="47" fillId="0" borderId="10" xfId="0" applyNumberFormat="1" applyFont="1" applyFill="1" applyBorder="1" applyAlignment="1">
      <alignment horizontal="center"/>
    </xf>
    <xf numFmtId="165" fontId="47" fillId="0" borderId="10" xfId="57" applyNumberFormat="1" applyFont="1" applyFill="1" applyBorder="1" applyAlignment="1">
      <alignment horizontal="center"/>
    </xf>
    <xf numFmtId="165" fontId="47" fillId="0" borderId="32" xfId="0" applyNumberFormat="1" applyFont="1" applyFill="1" applyBorder="1" applyAlignment="1">
      <alignment horizontal="center" vertical="center"/>
    </xf>
    <xf numFmtId="0" fontId="12" fillId="0" borderId="0" xfId="37" applyFill="1" applyAlignment="1">
      <alignment horizontal="left" wrapText="1"/>
    </xf>
    <xf numFmtId="0" fontId="12" fillId="24" borderId="12" xfId="37" applyFill="1" applyBorder="1" applyAlignment="1">
      <alignment horizontal="center" vertical="center" wrapText="1"/>
    </xf>
    <xf numFmtId="0" fontId="12" fillId="24" borderId="24" xfId="37" applyFill="1" applyBorder="1" applyAlignment="1">
      <alignment horizontal="center" vertical="center" wrapText="1"/>
    </xf>
    <xf numFmtId="0" fontId="12" fillId="24" borderId="18" xfId="37" applyFill="1" applyBorder="1" applyAlignment="1">
      <alignment horizontal="center" vertical="center" wrapText="1"/>
    </xf>
    <xf numFmtId="0" fontId="12" fillId="24" borderId="10" xfId="37" applyFill="1" applyBorder="1" applyAlignment="1">
      <alignment horizontal="center" vertical="center" wrapText="1"/>
    </xf>
    <xf numFmtId="0" fontId="38" fillId="24" borderId="0" xfId="55" applyFont="1" applyFill="1" applyAlignment="1">
      <alignment horizontal="center" vertical="center"/>
    </xf>
    <xf numFmtId="0" fontId="35" fillId="24" borderId="0" xfId="55" applyFont="1" applyFill="1" applyAlignment="1">
      <alignment horizontal="center" vertical="center"/>
    </xf>
    <xf numFmtId="0" fontId="12" fillId="24" borderId="11" xfId="37" applyFill="1" applyBorder="1" applyAlignment="1">
      <alignment horizontal="center" vertical="center" wrapText="1"/>
    </xf>
    <xf numFmtId="0" fontId="12" fillId="24" borderId="17" xfId="37" applyFill="1" applyBorder="1" applyAlignment="1">
      <alignment horizontal="center" vertical="center" wrapText="1"/>
    </xf>
    <xf numFmtId="0" fontId="12" fillId="24" borderId="13" xfId="37" applyFill="1" applyBorder="1" applyAlignment="1">
      <alignment horizontal="center" vertical="center" wrapText="1"/>
    </xf>
    <xf numFmtId="0" fontId="37" fillId="24" borderId="21" xfId="37" applyFont="1" applyFill="1" applyBorder="1" applyAlignment="1">
      <alignment horizontal="center"/>
    </xf>
    <xf numFmtId="0" fontId="37" fillId="24" borderId="0" xfId="37" applyFont="1" applyFill="1" applyAlignment="1">
      <alignment horizontal="center"/>
    </xf>
    <xf numFmtId="0" fontId="37" fillId="24" borderId="0" xfId="37" applyFont="1" applyFill="1" applyAlignment="1">
      <alignment horizontal="center" wrapText="1"/>
    </xf>
    <xf numFmtId="0" fontId="37" fillId="24" borderId="0" xfId="0" applyFont="1" applyFill="1" applyAlignment="1">
      <alignment horizontal="center"/>
    </xf>
    <xf numFmtId="0" fontId="12" fillId="0" borderId="12" xfId="37" applyFill="1" applyBorder="1" applyAlignment="1">
      <alignment horizontal="center" vertical="center" wrapText="1"/>
    </xf>
    <xf numFmtId="0" fontId="12" fillId="0" borderId="24" xfId="37" applyFill="1" applyBorder="1" applyAlignment="1">
      <alignment horizontal="center" vertical="center" wrapText="1"/>
    </xf>
    <xf numFmtId="0" fontId="12" fillId="0" borderId="18" xfId="37" applyFill="1" applyBorder="1" applyAlignment="1">
      <alignment horizontal="center" vertical="center" wrapText="1"/>
    </xf>
    <xf numFmtId="0" fontId="12" fillId="24" borderId="10" xfId="37" applyFill="1" applyBorder="1" applyAlignment="1">
      <alignment horizontal="center" vertical="center" textRotation="90" wrapText="1"/>
    </xf>
    <xf numFmtId="0" fontId="12" fillId="24" borderId="10" xfId="0" applyFont="1" applyFill="1" applyBorder="1" applyAlignment="1">
      <alignment horizontal="center" vertical="center" textRotation="90" wrapText="1"/>
    </xf>
    <xf numFmtId="0" fontId="12" fillId="24" borderId="11" xfId="37" applyFill="1" applyBorder="1" applyAlignment="1">
      <alignment horizontal="center" vertical="center" textRotation="90" wrapText="1"/>
    </xf>
    <xf numFmtId="0" fontId="12" fillId="24" borderId="13" xfId="37" applyFill="1" applyBorder="1" applyAlignment="1">
      <alignment horizontal="center" vertical="center" textRotation="90" wrapText="1"/>
    </xf>
    <xf numFmtId="0" fontId="12" fillId="24" borderId="11" xfId="0" applyFont="1" applyFill="1" applyBorder="1" applyAlignment="1">
      <alignment horizontal="center" vertical="center" textRotation="90" wrapText="1"/>
    </xf>
    <xf numFmtId="0" fontId="12" fillId="24" borderId="13" xfId="0" applyFont="1" applyFill="1" applyBorder="1" applyAlignment="1">
      <alignment horizontal="center" vertical="center" textRotation="90" wrapText="1"/>
    </xf>
    <xf numFmtId="0" fontId="12" fillId="24" borderId="0" xfId="37" applyFill="1" applyAlignment="1">
      <alignment horizontal="center"/>
    </xf>
    <xf numFmtId="0" fontId="12" fillId="24" borderId="21" xfId="37" applyFill="1" applyBorder="1" applyAlignment="1">
      <alignment horizontal="center"/>
    </xf>
    <xf numFmtId="0" fontId="12" fillId="24" borderId="16" xfId="37" applyFill="1" applyBorder="1" applyAlignment="1">
      <alignment horizontal="center" vertical="center" wrapText="1"/>
    </xf>
    <xf numFmtId="0" fontId="12" fillId="24" borderId="20" xfId="37" applyFill="1" applyBorder="1" applyAlignment="1">
      <alignment horizontal="center" vertical="center" wrapText="1"/>
    </xf>
    <xf numFmtId="0" fontId="12" fillId="24" borderId="14" xfId="37" applyFill="1" applyBorder="1" applyAlignment="1">
      <alignment horizontal="center" vertical="center" wrapText="1"/>
    </xf>
    <xf numFmtId="0" fontId="12" fillId="24" borderId="19" xfId="37" applyFill="1" applyBorder="1" applyAlignment="1">
      <alignment horizontal="center" vertical="center" wrapText="1"/>
    </xf>
    <xf numFmtId="0" fontId="12" fillId="24" borderId="22" xfId="37" applyFill="1" applyBorder="1" applyAlignment="1">
      <alignment horizontal="center" vertical="center" wrapText="1"/>
    </xf>
    <xf numFmtId="0" fontId="12" fillId="24" borderId="23" xfId="37" applyFill="1" applyBorder="1" applyAlignment="1">
      <alignment horizontal="center" vertical="center" wrapText="1"/>
    </xf>
    <xf numFmtId="0" fontId="33" fillId="24" borderId="11" xfId="45" applyFont="1" applyFill="1" applyBorder="1" applyAlignment="1">
      <alignment horizontal="center" vertical="center" wrapText="1"/>
    </xf>
    <xf numFmtId="0" fontId="33" fillId="24" borderId="17" xfId="45" applyFont="1" applyFill="1" applyBorder="1" applyAlignment="1">
      <alignment horizontal="center" vertical="center" wrapText="1"/>
    </xf>
    <xf numFmtId="0" fontId="33" fillId="24" borderId="13" xfId="45" applyFont="1" applyFill="1" applyBorder="1" applyAlignment="1">
      <alignment horizontal="center" vertical="center" wrapText="1"/>
    </xf>
    <xf numFmtId="0" fontId="33" fillId="24" borderId="10" xfId="45" applyFont="1" applyFill="1" applyBorder="1" applyAlignment="1">
      <alignment horizontal="center" vertical="center" wrapText="1"/>
    </xf>
    <xf numFmtId="0" fontId="33" fillId="24" borderId="12" xfId="45" applyFont="1" applyFill="1" applyBorder="1" applyAlignment="1">
      <alignment horizontal="center" vertical="center"/>
    </xf>
    <xf numFmtId="0" fontId="33" fillId="24" borderId="24" xfId="45" applyFont="1" applyFill="1" applyBorder="1" applyAlignment="1">
      <alignment horizontal="center" vertical="center"/>
    </xf>
    <xf numFmtId="0" fontId="33" fillId="24" borderId="18" xfId="45" applyFont="1" applyFill="1" applyBorder="1" applyAlignment="1">
      <alignment horizontal="center" vertical="center"/>
    </xf>
    <xf numFmtId="0" fontId="33" fillId="24" borderId="10" xfId="45" applyFont="1" applyFill="1" applyBorder="1" applyAlignment="1">
      <alignment horizontal="center" vertical="center"/>
    </xf>
    <xf numFmtId="0" fontId="33" fillId="24" borderId="12" xfId="45" applyFont="1" applyFill="1" applyBorder="1" applyAlignment="1">
      <alignment horizontal="center" vertical="center" wrapText="1"/>
    </xf>
    <xf numFmtId="0" fontId="33" fillId="24" borderId="24" xfId="45" applyFont="1" applyFill="1" applyBorder="1" applyAlignment="1">
      <alignment horizontal="center" vertical="center" wrapText="1"/>
    </xf>
    <xf numFmtId="0" fontId="33" fillId="24" borderId="18" xfId="45" applyFont="1" applyFill="1" applyBorder="1" applyAlignment="1">
      <alignment horizontal="center" vertical="center" wrapText="1"/>
    </xf>
    <xf numFmtId="0" fontId="12" fillId="24" borderId="15" xfId="37" applyFill="1" applyBorder="1" applyAlignment="1">
      <alignment horizontal="center" vertical="center" wrapText="1"/>
    </xf>
    <xf numFmtId="0" fontId="12" fillId="24" borderId="0" xfId="37" applyFill="1" applyAlignment="1">
      <alignment horizontal="center" vertical="center" wrapText="1"/>
    </xf>
    <xf numFmtId="0" fontId="12" fillId="24" borderId="21" xfId="37" applyFill="1" applyBorder="1" applyAlignment="1">
      <alignment horizontal="center" vertical="center" wrapText="1"/>
    </xf>
    <xf numFmtId="0" fontId="33" fillId="0" borderId="0" xfId="45" applyFont="1" applyAlignment="1">
      <alignment horizontal="left" vertical="center" wrapText="1"/>
    </xf>
    <xf numFmtId="0" fontId="33" fillId="25" borderId="0" xfId="45" applyFont="1" applyFill="1" applyAlignment="1">
      <alignment horizontal="left" vertical="center" wrapText="1"/>
    </xf>
    <xf numFmtId="0" fontId="33" fillId="0" borderId="10" xfId="45" applyFont="1" applyBorder="1" applyAlignment="1">
      <alignment horizontal="center" vertical="center"/>
    </xf>
    <xf numFmtId="0" fontId="37" fillId="0" borderId="21" xfId="46" applyFont="1" applyBorder="1" applyAlignment="1">
      <alignment horizontal="center"/>
    </xf>
    <xf numFmtId="0" fontId="33" fillId="0" borderId="10" xfId="45" applyFont="1" applyBorder="1" applyAlignment="1">
      <alignment horizontal="center" vertical="center" wrapText="1"/>
    </xf>
    <xf numFmtId="0" fontId="33" fillId="0" borderId="16" xfId="45" applyFont="1" applyBorder="1" applyAlignment="1">
      <alignment horizontal="center" vertical="center" wrapText="1"/>
    </xf>
    <xf numFmtId="0" fontId="33" fillId="0" borderId="15" xfId="45" applyFont="1" applyBorder="1" applyAlignment="1">
      <alignment horizontal="center" vertical="center" wrapText="1"/>
    </xf>
    <xf numFmtId="0" fontId="33" fillId="0" borderId="20" xfId="45" applyFont="1" applyBorder="1" applyAlignment="1">
      <alignment horizontal="center" vertical="center" wrapText="1"/>
    </xf>
    <xf numFmtId="0" fontId="33" fillId="0" borderId="14" xfId="45" applyFont="1" applyBorder="1" applyAlignment="1">
      <alignment horizontal="center" vertical="center" wrapText="1"/>
    </xf>
    <xf numFmtId="0" fontId="33" fillId="0" borderId="21" xfId="45" applyFont="1" applyBorder="1" applyAlignment="1">
      <alignment horizontal="center" vertical="center" wrapText="1"/>
    </xf>
    <xf numFmtId="0" fontId="33" fillId="0" borderId="19" xfId="45" applyFont="1" applyBorder="1" applyAlignment="1">
      <alignment horizontal="center" vertical="center" wrapText="1"/>
    </xf>
    <xf numFmtId="0" fontId="38" fillId="0" borderId="0" xfId="55" applyFont="1" applyAlignment="1">
      <alignment horizontal="center" vertical="center"/>
    </xf>
    <xf numFmtId="0" fontId="35" fillId="0" borderId="0" xfId="55" applyFont="1" applyAlignment="1">
      <alignment horizontal="center" vertical="center"/>
    </xf>
    <xf numFmtId="0" fontId="37" fillId="0" borderId="0" xfId="37" applyFont="1" applyAlignment="1">
      <alignment horizontal="center" vertical="center" wrapText="1"/>
    </xf>
    <xf numFmtId="0" fontId="37" fillId="0" borderId="0" xfId="37" applyFont="1" applyAlignment="1">
      <alignment horizontal="center" wrapText="1"/>
    </xf>
    <xf numFmtId="0" fontId="37" fillId="0" borderId="0" xfId="0" applyFont="1" applyAlignment="1">
      <alignment horizontal="center"/>
    </xf>
    <xf numFmtId="0" fontId="33" fillId="0" borderId="16" xfId="45" applyFont="1" applyBorder="1" applyAlignment="1">
      <alignment horizontal="center" vertical="center"/>
    </xf>
    <xf numFmtId="0" fontId="33" fillId="0" borderId="15" xfId="45" applyFont="1" applyBorder="1" applyAlignment="1">
      <alignment horizontal="center" vertical="center"/>
    </xf>
    <xf numFmtId="0" fontId="33" fillId="0" borderId="20" xfId="45" applyFont="1" applyBorder="1" applyAlignment="1">
      <alignment horizontal="center" vertical="center"/>
    </xf>
    <xf numFmtId="0" fontId="33" fillId="0" borderId="14" xfId="45" applyFont="1" applyBorder="1" applyAlignment="1">
      <alignment horizontal="center" vertical="center"/>
    </xf>
    <xf numFmtId="0" fontId="33" fillId="0" borderId="21" xfId="45" applyFont="1" applyBorder="1" applyAlignment="1">
      <alignment horizontal="center" vertical="center"/>
    </xf>
    <xf numFmtId="0" fontId="33" fillId="0" borderId="19" xfId="45" applyFont="1" applyBorder="1" applyAlignment="1">
      <alignment horizontal="center" vertical="center"/>
    </xf>
    <xf numFmtId="0" fontId="12" fillId="0" borderId="10" xfId="37" applyBorder="1" applyAlignment="1">
      <alignment horizontal="center" vertical="center" wrapText="1"/>
    </xf>
    <xf numFmtId="0" fontId="33" fillId="0" borderId="22" xfId="45" applyFont="1" applyBorder="1" applyAlignment="1">
      <alignment horizontal="center" vertical="center" wrapText="1"/>
    </xf>
    <xf numFmtId="0" fontId="33" fillId="0" borderId="0" xfId="45" applyFont="1" applyAlignment="1">
      <alignment horizontal="center" vertical="center" wrapText="1"/>
    </xf>
    <xf numFmtId="0" fontId="33" fillId="0" borderId="23" xfId="45" applyFont="1" applyBorder="1" applyAlignment="1">
      <alignment horizontal="center" vertical="center" wrapText="1"/>
    </xf>
    <xf numFmtId="0" fontId="35" fillId="0" borderId="0" xfId="55" applyFont="1" applyAlignment="1">
      <alignment horizontal="center" vertical="center" wrapText="1"/>
    </xf>
    <xf numFmtId="0" fontId="33" fillId="0" borderId="12" xfId="45" applyFont="1" applyBorder="1" applyAlignment="1">
      <alignment horizontal="center" vertical="center"/>
    </xf>
    <xf numFmtId="165" fontId="12" fillId="0" borderId="12" xfId="37" applyNumberFormat="1" applyFill="1" applyBorder="1" applyAlignment="1">
      <alignment horizontal="center" vertical="center"/>
    </xf>
    <xf numFmtId="165" fontId="12" fillId="0" borderId="24" xfId="37" applyNumberFormat="1" applyFill="1" applyBorder="1" applyAlignment="1">
      <alignment horizontal="center" vertical="center"/>
    </xf>
    <xf numFmtId="165" fontId="12" fillId="0" borderId="18" xfId="37" applyNumberFormat="1" applyFill="1" applyBorder="1" applyAlignment="1">
      <alignment horizontal="center" vertical="center"/>
    </xf>
    <xf numFmtId="0" fontId="12" fillId="24" borderId="0" xfId="0" applyFont="1" applyFill="1" applyAlignment="1">
      <alignment horizontal="center"/>
    </xf>
    <xf numFmtId="0" fontId="12" fillId="0" borderId="0" xfId="37" applyFill="1" applyAlignment="1">
      <alignment horizontal="left" wrapText="1"/>
    </xf>
    <xf numFmtId="0" fontId="12" fillId="25" borderId="0" xfId="37" applyFill="1" applyAlignment="1">
      <alignment horizontal="left" wrapText="1"/>
    </xf>
    <xf numFmtId="0" fontId="12" fillId="24" borderId="0" xfId="37" applyFill="1" applyAlignment="1">
      <alignment horizontal="center" wrapText="1"/>
    </xf>
    <xf numFmtId="0" fontId="12" fillId="0" borderId="0" xfId="37" applyFill="1" applyAlignment="1">
      <alignment horizontal="center" wrapText="1"/>
    </xf>
    <xf numFmtId="0" fontId="12" fillId="25" borderId="0" xfId="37" applyFill="1" applyAlignment="1">
      <alignment horizontal="center" wrapText="1"/>
    </xf>
    <xf numFmtId="0" fontId="35" fillId="24" borderId="0" xfId="55" applyFont="1" applyFill="1" applyAlignment="1">
      <alignment horizontal="center" vertical="top"/>
    </xf>
    <xf numFmtId="0" fontId="37" fillId="0" borderId="0" xfId="37" applyFont="1" applyAlignment="1">
      <alignment horizontal="center"/>
    </xf>
    <xf numFmtId="0" fontId="38" fillId="0" borderId="21" xfId="55" applyFont="1" applyBorder="1" applyAlignment="1">
      <alignment horizontal="center" vertical="center"/>
    </xf>
    <xf numFmtId="0" fontId="35" fillId="24" borderId="10" xfId="55" applyFont="1" applyFill="1" applyBorder="1" applyAlignment="1">
      <alignment horizontal="center" vertical="center" wrapText="1"/>
    </xf>
    <xf numFmtId="0" fontId="35" fillId="0" borderId="10" xfId="55" applyFont="1" applyBorder="1" applyAlignment="1">
      <alignment horizontal="center" vertical="center" wrapText="1"/>
    </xf>
    <xf numFmtId="0" fontId="35" fillId="0" borderId="10" xfId="55" applyFont="1" applyBorder="1" applyAlignment="1">
      <alignment horizontal="center" vertical="center" textRotation="90" wrapText="1"/>
    </xf>
    <xf numFmtId="0" fontId="12" fillId="0" borderId="15" xfId="280" applyBorder="1" applyAlignment="1">
      <alignment horizontal="left" vertical="center" wrapText="1"/>
    </xf>
    <xf numFmtId="0" fontId="12" fillId="0" borderId="10" xfId="36" applyFont="1" applyBorder="1" applyAlignment="1">
      <alignment horizontal="center" vertical="center" wrapText="1"/>
    </xf>
    <xf numFmtId="0" fontId="12" fillId="0" borderId="0" xfId="36" applyFont="1" applyAlignment="1">
      <alignment horizontal="center" vertical="center" wrapText="1"/>
    </xf>
    <xf numFmtId="0" fontId="58" fillId="24" borderId="0" xfId="57" applyFont="1" applyFill="1" applyAlignment="1">
      <alignment horizontal="center" vertical="center" wrapText="1"/>
    </xf>
    <xf numFmtId="0" fontId="38" fillId="24" borderId="0" xfId="0" applyFont="1" applyFill="1" applyAlignment="1">
      <alignment horizontal="center" vertical="center"/>
    </xf>
    <xf numFmtId="0" fontId="38" fillId="24" borderId="0" xfId="0" applyFont="1" applyFill="1" applyAlignment="1">
      <alignment horizontal="left" vertical="center" wrapText="1"/>
    </xf>
    <xf numFmtId="0" fontId="40" fillId="24" borderId="0" xfId="0" applyFont="1" applyFill="1" applyAlignment="1">
      <alignment horizontal="left" vertical="top"/>
    </xf>
    <xf numFmtId="0" fontId="49" fillId="24" borderId="0" xfId="57" applyFont="1" applyFill="1" applyAlignment="1">
      <alignment horizontal="center" vertical="center" wrapText="1"/>
    </xf>
    <xf numFmtId="0" fontId="54" fillId="24" borderId="46" xfId="57" applyFont="1" applyFill="1" applyBorder="1" applyAlignment="1">
      <alignment horizontal="center" vertical="center" wrapText="1"/>
    </xf>
    <xf numFmtId="0" fontId="54" fillId="24" borderId="41" xfId="57" applyFont="1" applyFill="1" applyBorder="1" applyAlignment="1">
      <alignment horizontal="center" vertical="center" wrapText="1"/>
    </xf>
    <xf numFmtId="49" fontId="51" fillId="24" borderId="33" xfId="57" applyNumberFormat="1" applyFont="1" applyFill="1" applyBorder="1" applyAlignment="1">
      <alignment horizontal="center" vertical="center"/>
    </xf>
    <xf numFmtId="49" fontId="51" fillId="24" borderId="34" xfId="57" applyNumberFormat="1" applyFont="1" applyFill="1" applyBorder="1" applyAlignment="1">
      <alignment horizontal="center" vertical="center"/>
    </xf>
    <xf numFmtId="49" fontId="51" fillId="24" borderId="48" xfId="57" applyNumberFormat="1" applyFont="1" applyFill="1" applyBorder="1" applyAlignment="1">
      <alignment horizontal="center" vertical="center"/>
    </xf>
    <xf numFmtId="49" fontId="51" fillId="24" borderId="49" xfId="57" applyNumberFormat="1" applyFont="1" applyFill="1" applyBorder="1" applyAlignment="1">
      <alignment horizontal="center" vertical="center"/>
    </xf>
    <xf numFmtId="49" fontId="51" fillId="24" borderId="51" xfId="57" applyNumberFormat="1" applyFont="1" applyFill="1" applyBorder="1" applyAlignment="1">
      <alignment horizontal="center" vertical="center"/>
    </xf>
    <xf numFmtId="49" fontId="51" fillId="24" borderId="52" xfId="57" applyNumberFormat="1" applyFont="1" applyFill="1" applyBorder="1" applyAlignment="1">
      <alignment horizontal="center" vertical="center"/>
    </xf>
    <xf numFmtId="49" fontId="51" fillId="24" borderId="35" xfId="57" applyNumberFormat="1" applyFont="1" applyFill="1" applyBorder="1" applyAlignment="1">
      <alignment horizontal="center" vertical="center"/>
    </xf>
    <xf numFmtId="0" fontId="49" fillId="24" borderId="42" xfId="57" applyFont="1" applyFill="1" applyBorder="1" applyAlignment="1">
      <alignment horizontal="center" vertical="center" wrapText="1"/>
    </xf>
    <xf numFmtId="0" fontId="49" fillId="24" borderId="43" xfId="57" applyFont="1" applyFill="1" applyBorder="1" applyAlignment="1">
      <alignment horizontal="center" vertical="center" wrapText="1"/>
    </xf>
    <xf numFmtId="49" fontId="53" fillId="24" borderId="25" xfId="57" applyNumberFormat="1" applyFont="1" applyFill="1" applyBorder="1" applyAlignment="1">
      <alignment horizontal="center" vertical="center" wrapText="1"/>
    </xf>
    <xf numFmtId="49" fontId="53" fillId="24" borderId="29" xfId="57" applyNumberFormat="1" applyFont="1" applyFill="1" applyBorder="1" applyAlignment="1">
      <alignment horizontal="center" vertical="center" wrapText="1"/>
    </xf>
    <xf numFmtId="0" fontId="53" fillId="24" borderId="26" xfId="57" applyFont="1" applyFill="1" applyBorder="1" applyAlignment="1">
      <alignment horizontal="center" vertical="center" wrapText="1"/>
    </xf>
    <xf numFmtId="0" fontId="53" fillId="24" borderId="10" xfId="57" applyFont="1" applyFill="1" applyBorder="1" applyAlignment="1">
      <alignment horizontal="center" vertical="center" wrapText="1"/>
    </xf>
    <xf numFmtId="0" fontId="53" fillId="24" borderId="27" xfId="57" applyFont="1" applyFill="1" applyBorder="1" applyAlignment="1">
      <alignment horizontal="center" vertical="center" wrapText="1"/>
    </xf>
    <xf numFmtId="0" fontId="53" fillId="24" borderId="30" xfId="57" applyFont="1" applyFill="1" applyBorder="1" applyAlignment="1">
      <alignment horizontal="center" vertical="center" wrapText="1"/>
    </xf>
    <xf numFmtId="0" fontId="53" fillId="24" borderId="44" xfId="57" applyFont="1" applyFill="1" applyBorder="1" applyAlignment="1">
      <alignment horizontal="center" vertical="center" wrapText="1"/>
    </xf>
    <xf numFmtId="0" fontId="53" fillId="24" borderId="28" xfId="57" applyFont="1" applyFill="1" applyBorder="1" applyAlignment="1">
      <alignment horizontal="center" vertical="center" wrapText="1"/>
    </xf>
    <xf numFmtId="0" fontId="53" fillId="24" borderId="45" xfId="57" applyFont="1" applyFill="1" applyBorder="1" applyAlignment="1">
      <alignment horizontal="center" vertical="center" wrapText="1"/>
    </xf>
    <xf numFmtId="0" fontId="47" fillId="24" borderId="0" xfId="57" applyFont="1" applyFill="1" applyAlignment="1">
      <alignment horizontal="left" vertical="top" wrapText="1"/>
    </xf>
    <xf numFmtId="0" fontId="12" fillId="24" borderId="44" xfId="57" applyFill="1" applyBorder="1" applyAlignment="1">
      <alignment horizontal="left" vertical="center" wrapText="1"/>
    </xf>
    <xf numFmtId="0" fontId="12" fillId="24" borderId="28" xfId="57" applyFill="1" applyBorder="1" applyAlignment="1">
      <alignment horizontal="left" vertical="center" wrapText="1"/>
    </xf>
    <xf numFmtId="49" fontId="47" fillId="24" borderId="0" xfId="57" applyNumberFormat="1" applyFont="1" applyFill="1" applyAlignment="1">
      <alignment horizontal="left" vertical="center"/>
    </xf>
    <xf numFmtId="49" fontId="47" fillId="24" borderId="0" xfId="57" applyNumberFormat="1" applyFont="1" applyFill="1" applyAlignment="1">
      <alignment horizontal="left" vertical="center" wrapText="1"/>
    </xf>
    <xf numFmtId="0" fontId="37" fillId="0" borderId="0" xfId="37" applyFont="1" applyFill="1" applyAlignment="1">
      <alignment horizontal="center"/>
    </xf>
    <xf numFmtId="0" fontId="12" fillId="0" borderId="11" xfId="37" applyFill="1" applyBorder="1" applyAlignment="1">
      <alignment horizontal="center" vertical="center" wrapText="1"/>
    </xf>
    <xf numFmtId="0" fontId="12" fillId="0" borderId="17" xfId="37" applyFill="1" applyBorder="1" applyAlignment="1">
      <alignment horizontal="center" vertical="center" wrapText="1"/>
    </xf>
    <xf numFmtId="0" fontId="12" fillId="0" borderId="10" xfId="37" applyFill="1" applyBorder="1" applyAlignment="1">
      <alignment horizontal="center" vertical="center" wrapText="1"/>
    </xf>
    <xf numFmtId="0" fontId="12" fillId="0" borderId="11" xfId="37" applyFill="1" applyBorder="1" applyAlignment="1">
      <alignment horizontal="center" vertical="center" textRotation="90" wrapText="1"/>
    </xf>
    <xf numFmtId="0" fontId="12" fillId="0" borderId="11" xfId="0" applyFont="1" applyFill="1" applyBorder="1" applyAlignment="1">
      <alignment horizontal="center" vertical="center" textRotation="90" wrapText="1"/>
    </xf>
    <xf numFmtId="0" fontId="12" fillId="0" borderId="13" xfId="37" applyFill="1" applyBorder="1" applyAlignment="1">
      <alignment horizontal="center" vertical="center" wrapText="1"/>
    </xf>
    <xf numFmtId="0" fontId="12" fillId="0" borderId="13" xfId="37" applyFill="1" applyBorder="1" applyAlignment="1">
      <alignment horizontal="center" vertical="center" textRotation="90" wrapText="1"/>
    </xf>
    <xf numFmtId="0" fontId="12" fillId="0" borderId="13" xfId="0" applyFont="1" applyFill="1" applyBorder="1" applyAlignment="1">
      <alignment horizontal="center" vertical="center" textRotation="90" wrapText="1"/>
    </xf>
    <xf numFmtId="168" fontId="12" fillId="0" borderId="10" xfId="626" applyNumberFormat="1" applyFont="1" applyFill="1" applyBorder="1" applyAlignment="1">
      <alignment horizontal="center" vertical="center" wrapText="1"/>
    </xf>
    <xf numFmtId="168" fontId="12" fillId="0" borderId="10" xfId="0" applyNumberFormat="1" applyFont="1" applyFill="1" applyBorder="1" applyAlignment="1">
      <alignment horizontal="center" vertical="center" wrapText="1"/>
    </xf>
    <xf numFmtId="168" fontId="12" fillId="0" borderId="10" xfId="37" applyNumberFormat="1" applyFill="1" applyBorder="1" applyAlignment="1">
      <alignment horizontal="center" vertical="center" wrapText="1"/>
    </xf>
    <xf numFmtId="168" fontId="0" fillId="0" borderId="0" xfId="0" applyNumberFormat="1" applyAlignment="1">
      <alignment horizontal="center" vertical="center" wrapText="1"/>
    </xf>
    <xf numFmtId="168" fontId="0" fillId="0" borderId="10" xfId="0" applyNumberFormat="1" applyBorder="1" applyAlignment="1">
      <alignment horizontal="center" vertical="center" wrapText="1"/>
    </xf>
    <xf numFmtId="168" fontId="12" fillId="0" borderId="10" xfId="280" applyNumberFormat="1" applyFont="1" applyFill="1" applyBorder="1" applyAlignment="1">
      <alignment horizontal="center" vertical="center" wrapText="1"/>
    </xf>
    <xf numFmtId="168" fontId="12" fillId="24" borderId="10" xfId="37" applyNumberFormat="1" applyFill="1" applyBorder="1" applyAlignment="1">
      <alignment horizontal="center" vertical="center" wrapText="1"/>
    </xf>
    <xf numFmtId="0" fontId="37" fillId="0" borderId="0" xfId="0" applyFont="1" applyFill="1" applyAlignment="1">
      <alignment horizontal="center"/>
    </xf>
    <xf numFmtId="0" fontId="12" fillId="0" borderId="10" xfId="37" applyFill="1" applyBorder="1" applyAlignment="1">
      <alignment horizontal="center" textRotation="90" wrapText="1"/>
    </xf>
    <xf numFmtId="168" fontId="12" fillId="0" borderId="10" xfId="37" applyNumberFormat="1" applyFill="1" applyBorder="1" applyAlignment="1">
      <alignment horizontal="center" vertical="center"/>
    </xf>
    <xf numFmtId="0" fontId="35" fillId="0" borderId="10" xfId="55" applyFont="1" applyFill="1" applyBorder="1" applyAlignment="1">
      <alignment horizontal="center" vertical="center" wrapText="1"/>
    </xf>
    <xf numFmtId="0" fontId="35" fillId="0" borderId="10" xfId="55" applyFont="1" applyFill="1" applyBorder="1" applyAlignment="1">
      <alignment horizontal="center" vertical="center" textRotation="90" wrapText="1"/>
    </xf>
    <xf numFmtId="0" fontId="35" fillId="0" borderId="10" xfId="55" applyFont="1" applyFill="1" applyBorder="1" applyAlignment="1">
      <alignment horizontal="center" vertical="center" textRotation="90"/>
    </xf>
    <xf numFmtId="0" fontId="35" fillId="0" borderId="10" xfId="55" applyFont="1" applyFill="1" applyBorder="1" applyAlignment="1">
      <alignment horizontal="center" vertical="center" textRotation="90" wrapText="1"/>
    </xf>
    <xf numFmtId="49" fontId="35" fillId="0" borderId="10" xfId="55" applyNumberFormat="1" applyFont="1" applyFill="1" applyBorder="1" applyAlignment="1">
      <alignment horizontal="center"/>
    </xf>
  </cellXfs>
  <cellStyles count="1669">
    <cellStyle name="20% — акцент1" xfId="1" builtinId="30" customBuiltin="1"/>
    <cellStyle name="20% - Акцент1 2" xfId="60"/>
    <cellStyle name="20% — акцент2" xfId="2" builtinId="34" customBuiltin="1"/>
    <cellStyle name="20% - Акцент2 2" xfId="61"/>
    <cellStyle name="20% — акцент3" xfId="3" builtinId="38" customBuiltin="1"/>
    <cellStyle name="20% - Акцент3 2" xfId="62"/>
    <cellStyle name="20% — акцент4" xfId="4" builtinId="42" customBuiltin="1"/>
    <cellStyle name="20% - Акцент4 2" xfId="63"/>
    <cellStyle name="20% — акцент5" xfId="5" builtinId="46" customBuiltin="1"/>
    <cellStyle name="20% - Акцент5 2" xfId="64"/>
    <cellStyle name="20% — акцент6" xfId="6" builtinId="50" customBuiltin="1"/>
    <cellStyle name="20% - Акцент6 2" xfId="65"/>
    <cellStyle name="40% — акцент1" xfId="7" builtinId="31" customBuiltin="1"/>
    <cellStyle name="40% - Акцент1 2" xfId="66"/>
    <cellStyle name="40% — акцент2" xfId="8" builtinId="35" customBuiltin="1"/>
    <cellStyle name="40% - Акцент2 2" xfId="67"/>
    <cellStyle name="40% — акцент3" xfId="9" builtinId="39" customBuiltin="1"/>
    <cellStyle name="40% - Акцент3 2" xfId="68"/>
    <cellStyle name="40% — акцент4" xfId="10" builtinId="43" customBuiltin="1"/>
    <cellStyle name="40% - Акцент4 2" xfId="69"/>
    <cellStyle name="40% — акцент5" xfId="11" builtinId="47" customBuiltin="1"/>
    <cellStyle name="40% - Акцент5 2" xfId="70"/>
    <cellStyle name="40% — акцент6" xfId="12" builtinId="51" customBuiltin="1"/>
    <cellStyle name="40% - Акцент6 2" xfId="71"/>
    <cellStyle name="60% — акцент1" xfId="13" builtinId="32" customBuiltin="1"/>
    <cellStyle name="60% - Акцент1 2" xfId="72"/>
    <cellStyle name="60% — акцент2" xfId="14" builtinId="36" customBuiltin="1"/>
    <cellStyle name="60% - Акцент2 2" xfId="73"/>
    <cellStyle name="60% — акцент3" xfId="15" builtinId="40" customBuiltin="1"/>
    <cellStyle name="60% - Акцент3 2" xfId="74"/>
    <cellStyle name="60% — акцент4" xfId="16" builtinId="44" customBuiltin="1"/>
    <cellStyle name="60% - Акцент4 2" xfId="75"/>
    <cellStyle name="60% — акцент5" xfId="17" builtinId="48" customBuiltin="1"/>
    <cellStyle name="60% - Акцент5 2" xfId="76"/>
    <cellStyle name="60% — акцент6" xfId="18" builtinId="52" customBuiltin="1"/>
    <cellStyle name="60% - Акцент6 2" xfId="77"/>
    <cellStyle name="Normal 2" xfId="78"/>
    <cellStyle name="Акцент1" xfId="19" builtinId="29" customBuiltin="1"/>
    <cellStyle name="Акцент1 2" xfId="79"/>
    <cellStyle name="Акцент2" xfId="20" builtinId="33" customBuiltin="1"/>
    <cellStyle name="Акцент2 2" xfId="80"/>
    <cellStyle name="Акцент3" xfId="21" builtinId="37" customBuiltin="1"/>
    <cellStyle name="Акцент3 2" xfId="81"/>
    <cellStyle name="Акцент4" xfId="22" builtinId="41" customBuiltin="1"/>
    <cellStyle name="Акцент4 2" xfId="82"/>
    <cellStyle name="Акцент5" xfId="23" builtinId="45" customBuiltin="1"/>
    <cellStyle name="Акцент5 2" xfId="83"/>
    <cellStyle name="Акцент6" xfId="24" builtinId="49" customBuiltin="1"/>
    <cellStyle name="Акцент6 2" xfId="84"/>
    <cellStyle name="Ввод " xfId="25" builtinId="20" customBuiltin="1"/>
    <cellStyle name="Ввод  2" xfId="85"/>
    <cellStyle name="Вывод" xfId="26" builtinId="21" customBuiltin="1"/>
    <cellStyle name="Вывод 2" xfId="86"/>
    <cellStyle name="Вычисление" xfId="27" builtinId="22" customBuiltin="1"/>
    <cellStyle name="Вычисление 2" xfId="87"/>
    <cellStyle name="Заголовок 1" xfId="28" builtinId="16" customBuiltin="1"/>
    <cellStyle name="Заголовок 1 2" xfId="88"/>
    <cellStyle name="Заголовок 2" xfId="29" builtinId="17" customBuiltin="1"/>
    <cellStyle name="Заголовок 2 2" xfId="89"/>
    <cellStyle name="Заголовок 3" xfId="30" builtinId="18" customBuiltin="1"/>
    <cellStyle name="Заголовок 3 2" xfId="90"/>
    <cellStyle name="Заголовок 4" xfId="31" builtinId="19" customBuiltin="1"/>
    <cellStyle name="Заголовок 4 2" xfId="91"/>
    <cellStyle name="Итог" xfId="32" builtinId="25" customBuiltin="1"/>
    <cellStyle name="Итог 2" xfId="92"/>
    <cellStyle name="Контрольная ячейка" xfId="33" builtinId="23" customBuiltin="1"/>
    <cellStyle name="Контрольная ячейка 2" xfId="93"/>
    <cellStyle name="Название" xfId="34" builtinId="15" customBuiltin="1"/>
    <cellStyle name="Название 2" xfId="94"/>
    <cellStyle name="Нейтральный" xfId="35" builtinId="28" customBuiltin="1"/>
    <cellStyle name="Нейтральный 2" xfId="95"/>
    <cellStyle name="Обычный" xfId="0" builtinId="0"/>
    <cellStyle name="Обычный 10" xfId="280"/>
    <cellStyle name="Обычный 11" xfId="624"/>
    <cellStyle name="Обычный 11 2" xfId="1147"/>
    <cellStyle name="Обычный 11 3" xfId="1668"/>
    <cellStyle name="Обычный 12 2" xfId="48"/>
    <cellStyle name="Обычный 2" xfId="36"/>
    <cellStyle name="Обычный 2 26 2" xfId="116"/>
    <cellStyle name="Обычный 3" xfId="37"/>
    <cellStyle name="Обычный 3 2" xfId="57"/>
    <cellStyle name="Обычный 3 2 2 2" xfId="49"/>
    <cellStyle name="Обычный 3 21" xfId="103"/>
    <cellStyle name="Обычный 4" xfId="44"/>
    <cellStyle name="Обычный 4 2" xfId="56"/>
    <cellStyle name="Обычный 5" xfId="45"/>
    <cellStyle name="Обычный 6" xfId="47"/>
    <cellStyle name="Обычный 6 10" xfId="281"/>
    <cellStyle name="Обычный 6 10 2" xfId="805"/>
    <cellStyle name="Обычный 6 10 3" xfId="1326"/>
    <cellStyle name="Обычный 6 11" xfId="452"/>
    <cellStyle name="Обычный 6 11 2" xfId="976"/>
    <cellStyle name="Обычный 6 11 3" xfId="1497"/>
    <cellStyle name="Обычный 6 12" xfId="627"/>
    <cellStyle name="Обычный 6 13" xfId="1148"/>
    <cellStyle name="Обычный 6 2" xfId="53"/>
    <cellStyle name="Обычный 6 2 10" xfId="111"/>
    <cellStyle name="Обычный 6 2 10 2" xfId="637"/>
    <cellStyle name="Обычный 6 2 10 3" xfId="1158"/>
    <cellStyle name="Обычный 6 2 11" xfId="284"/>
    <cellStyle name="Обычный 6 2 11 2" xfId="808"/>
    <cellStyle name="Обычный 6 2 11 3" xfId="1329"/>
    <cellStyle name="Обычный 6 2 12" xfId="455"/>
    <cellStyle name="Обычный 6 2 12 2" xfId="979"/>
    <cellStyle name="Обычный 6 2 12 3" xfId="1500"/>
    <cellStyle name="Обычный 6 2 13" xfId="630"/>
    <cellStyle name="Обычный 6 2 14" xfId="1151"/>
    <cellStyle name="Обычный 6 2 2" xfId="54"/>
    <cellStyle name="Обычный 6 2 2 10" xfId="285"/>
    <cellStyle name="Обычный 6 2 2 10 2" xfId="809"/>
    <cellStyle name="Обычный 6 2 2 10 3" xfId="1330"/>
    <cellStyle name="Обычный 6 2 2 11" xfId="456"/>
    <cellStyle name="Обычный 6 2 2 11 2" xfId="980"/>
    <cellStyle name="Обычный 6 2 2 11 3" xfId="1501"/>
    <cellStyle name="Обычный 6 2 2 12" xfId="631"/>
    <cellStyle name="Обычный 6 2 2 13" xfId="1152"/>
    <cellStyle name="Обычный 6 2 2 2" xfId="118"/>
    <cellStyle name="Обычный 6 2 2 2 2" xfId="135"/>
    <cellStyle name="Обычный 6 2 2 2 2 2" xfId="139"/>
    <cellStyle name="Обычный 6 2 2 2 2 2 2" xfId="140"/>
    <cellStyle name="Обычный 6 2 2 2 2 2 2 2" xfId="312"/>
    <cellStyle name="Обычный 6 2 2 2 2 2 2 2 2" xfId="836"/>
    <cellStyle name="Обычный 6 2 2 2 2 2 2 2 3" xfId="1357"/>
    <cellStyle name="Обычный 6 2 2 2 2 2 2 3" xfId="483"/>
    <cellStyle name="Обычный 6 2 2 2 2 2 2 3 2" xfId="1007"/>
    <cellStyle name="Обычный 6 2 2 2 2 2 2 3 3" xfId="1528"/>
    <cellStyle name="Обычный 6 2 2 2 2 2 2 4" xfId="665"/>
    <cellStyle name="Обычный 6 2 2 2 2 2 2 5" xfId="1186"/>
    <cellStyle name="Обычный 6 2 2 2 2 2 3" xfId="141"/>
    <cellStyle name="Обычный 6 2 2 2 2 2 3 2" xfId="313"/>
    <cellStyle name="Обычный 6 2 2 2 2 2 3 2 2" xfId="837"/>
    <cellStyle name="Обычный 6 2 2 2 2 2 3 2 3" xfId="1358"/>
    <cellStyle name="Обычный 6 2 2 2 2 2 3 3" xfId="484"/>
    <cellStyle name="Обычный 6 2 2 2 2 2 3 3 2" xfId="1008"/>
    <cellStyle name="Обычный 6 2 2 2 2 2 3 3 3" xfId="1529"/>
    <cellStyle name="Обычный 6 2 2 2 2 2 3 4" xfId="666"/>
    <cellStyle name="Обычный 6 2 2 2 2 2 3 5" xfId="1187"/>
    <cellStyle name="Обычный 6 2 2 2 2 2 4" xfId="311"/>
    <cellStyle name="Обычный 6 2 2 2 2 2 4 2" xfId="835"/>
    <cellStyle name="Обычный 6 2 2 2 2 2 4 3" xfId="1356"/>
    <cellStyle name="Обычный 6 2 2 2 2 2 5" xfId="482"/>
    <cellStyle name="Обычный 6 2 2 2 2 2 5 2" xfId="1006"/>
    <cellStyle name="Обычный 6 2 2 2 2 2 5 3" xfId="1527"/>
    <cellStyle name="Обычный 6 2 2 2 2 2 6" xfId="664"/>
    <cellStyle name="Обычный 6 2 2 2 2 2 7" xfId="1185"/>
    <cellStyle name="Обычный 6 2 2 2 2 3" xfId="142"/>
    <cellStyle name="Обычный 6 2 2 2 2 3 2" xfId="314"/>
    <cellStyle name="Обычный 6 2 2 2 2 3 2 2" xfId="838"/>
    <cellStyle name="Обычный 6 2 2 2 2 3 2 3" xfId="1359"/>
    <cellStyle name="Обычный 6 2 2 2 2 3 3" xfId="485"/>
    <cellStyle name="Обычный 6 2 2 2 2 3 3 2" xfId="1009"/>
    <cellStyle name="Обычный 6 2 2 2 2 3 3 3" xfId="1530"/>
    <cellStyle name="Обычный 6 2 2 2 2 3 4" xfId="667"/>
    <cellStyle name="Обычный 6 2 2 2 2 3 5" xfId="1188"/>
    <cellStyle name="Обычный 6 2 2 2 2 4" xfId="143"/>
    <cellStyle name="Обычный 6 2 2 2 2 4 2" xfId="315"/>
    <cellStyle name="Обычный 6 2 2 2 2 4 2 2" xfId="839"/>
    <cellStyle name="Обычный 6 2 2 2 2 4 2 3" xfId="1360"/>
    <cellStyle name="Обычный 6 2 2 2 2 4 3" xfId="486"/>
    <cellStyle name="Обычный 6 2 2 2 2 4 3 2" xfId="1010"/>
    <cellStyle name="Обычный 6 2 2 2 2 4 3 3" xfId="1531"/>
    <cellStyle name="Обычный 6 2 2 2 2 4 4" xfId="668"/>
    <cellStyle name="Обычный 6 2 2 2 2 4 5" xfId="1189"/>
    <cellStyle name="Обычный 6 2 2 2 2 5" xfId="307"/>
    <cellStyle name="Обычный 6 2 2 2 2 5 2" xfId="831"/>
    <cellStyle name="Обычный 6 2 2 2 2 5 3" xfId="1352"/>
    <cellStyle name="Обычный 6 2 2 2 2 6" xfId="478"/>
    <cellStyle name="Обычный 6 2 2 2 2 6 2" xfId="1002"/>
    <cellStyle name="Обычный 6 2 2 2 2 6 3" xfId="1523"/>
    <cellStyle name="Обычный 6 2 2 2 2 7" xfId="660"/>
    <cellStyle name="Обычный 6 2 2 2 2 8" xfId="1181"/>
    <cellStyle name="Обычный 6 2 2 2 3" xfId="137"/>
    <cellStyle name="Обычный 6 2 2 2 3 2" xfId="144"/>
    <cellStyle name="Обычный 6 2 2 2 3 2 2" xfId="316"/>
    <cellStyle name="Обычный 6 2 2 2 3 2 2 2" xfId="840"/>
    <cellStyle name="Обычный 6 2 2 2 3 2 2 3" xfId="1361"/>
    <cellStyle name="Обычный 6 2 2 2 3 2 3" xfId="487"/>
    <cellStyle name="Обычный 6 2 2 2 3 2 3 2" xfId="1011"/>
    <cellStyle name="Обычный 6 2 2 2 3 2 3 3" xfId="1532"/>
    <cellStyle name="Обычный 6 2 2 2 3 2 4" xfId="669"/>
    <cellStyle name="Обычный 6 2 2 2 3 2 5" xfId="1190"/>
    <cellStyle name="Обычный 6 2 2 2 3 3" xfId="145"/>
    <cellStyle name="Обычный 6 2 2 2 3 3 2" xfId="317"/>
    <cellStyle name="Обычный 6 2 2 2 3 3 2 2" xfId="841"/>
    <cellStyle name="Обычный 6 2 2 2 3 3 2 3" xfId="1362"/>
    <cellStyle name="Обычный 6 2 2 2 3 3 3" xfId="488"/>
    <cellStyle name="Обычный 6 2 2 2 3 3 3 2" xfId="1012"/>
    <cellStyle name="Обычный 6 2 2 2 3 3 3 3" xfId="1533"/>
    <cellStyle name="Обычный 6 2 2 2 3 3 4" xfId="670"/>
    <cellStyle name="Обычный 6 2 2 2 3 3 5" xfId="1191"/>
    <cellStyle name="Обычный 6 2 2 2 3 4" xfId="309"/>
    <cellStyle name="Обычный 6 2 2 2 3 4 2" xfId="833"/>
    <cellStyle name="Обычный 6 2 2 2 3 4 3" xfId="1354"/>
    <cellStyle name="Обычный 6 2 2 2 3 5" xfId="480"/>
    <cellStyle name="Обычный 6 2 2 2 3 5 2" xfId="1004"/>
    <cellStyle name="Обычный 6 2 2 2 3 5 3" xfId="1525"/>
    <cellStyle name="Обычный 6 2 2 2 3 6" xfId="662"/>
    <cellStyle name="Обычный 6 2 2 2 3 7" xfId="1183"/>
    <cellStyle name="Обычный 6 2 2 2 4" xfId="146"/>
    <cellStyle name="Обычный 6 2 2 2 4 2" xfId="318"/>
    <cellStyle name="Обычный 6 2 2 2 4 2 2" xfId="842"/>
    <cellStyle name="Обычный 6 2 2 2 4 2 3" xfId="1363"/>
    <cellStyle name="Обычный 6 2 2 2 4 3" xfId="489"/>
    <cellStyle name="Обычный 6 2 2 2 4 3 2" xfId="1013"/>
    <cellStyle name="Обычный 6 2 2 2 4 3 3" xfId="1534"/>
    <cellStyle name="Обычный 6 2 2 2 4 4" xfId="671"/>
    <cellStyle name="Обычный 6 2 2 2 4 5" xfId="1192"/>
    <cellStyle name="Обычный 6 2 2 2 5" xfId="147"/>
    <cellStyle name="Обычный 6 2 2 2 5 2" xfId="319"/>
    <cellStyle name="Обычный 6 2 2 2 5 2 2" xfId="843"/>
    <cellStyle name="Обычный 6 2 2 2 5 2 3" xfId="1364"/>
    <cellStyle name="Обычный 6 2 2 2 5 3" xfId="490"/>
    <cellStyle name="Обычный 6 2 2 2 5 3 2" xfId="1014"/>
    <cellStyle name="Обычный 6 2 2 2 5 3 3" xfId="1535"/>
    <cellStyle name="Обычный 6 2 2 2 5 4" xfId="672"/>
    <cellStyle name="Обычный 6 2 2 2 5 5" xfId="1193"/>
    <cellStyle name="Обычный 6 2 2 2 6" xfId="290"/>
    <cellStyle name="Обычный 6 2 2 2 6 2" xfId="814"/>
    <cellStyle name="Обычный 6 2 2 2 6 3" xfId="1335"/>
    <cellStyle name="Обычный 6 2 2 2 7" xfId="461"/>
    <cellStyle name="Обычный 6 2 2 2 7 2" xfId="985"/>
    <cellStyle name="Обычный 6 2 2 2 7 3" xfId="1506"/>
    <cellStyle name="Обычный 6 2 2 2 8" xfId="643"/>
    <cellStyle name="Обычный 6 2 2 2 9" xfId="1164"/>
    <cellStyle name="Обычный 6 2 2 3" xfId="130"/>
    <cellStyle name="Обычный 6 2 2 3 2" xfId="148"/>
    <cellStyle name="Обычный 6 2 2 3 2 2" xfId="149"/>
    <cellStyle name="Обычный 6 2 2 3 2 2 2" xfId="321"/>
    <cellStyle name="Обычный 6 2 2 3 2 2 2 2" xfId="845"/>
    <cellStyle name="Обычный 6 2 2 3 2 2 2 3" xfId="1366"/>
    <cellStyle name="Обычный 6 2 2 3 2 2 3" xfId="492"/>
    <cellStyle name="Обычный 6 2 2 3 2 2 3 2" xfId="1016"/>
    <cellStyle name="Обычный 6 2 2 3 2 2 3 3" xfId="1537"/>
    <cellStyle name="Обычный 6 2 2 3 2 2 4" xfId="674"/>
    <cellStyle name="Обычный 6 2 2 3 2 2 5" xfId="1195"/>
    <cellStyle name="Обычный 6 2 2 3 2 3" xfId="150"/>
    <cellStyle name="Обычный 6 2 2 3 2 3 2" xfId="322"/>
    <cellStyle name="Обычный 6 2 2 3 2 3 2 2" xfId="846"/>
    <cellStyle name="Обычный 6 2 2 3 2 3 2 3" xfId="1367"/>
    <cellStyle name="Обычный 6 2 2 3 2 3 3" xfId="493"/>
    <cellStyle name="Обычный 6 2 2 3 2 3 3 2" xfId="1017"/>
    <cellStyle name="Обычный 6 2 2 3 2 3 3 3" xfId="1538"/>
    <cellStyle name="Обычный 6 2 2 3 2 3 4" xfId="675"/>
    <cellStyle name="Обычный 6 2 2 3 2 3 5" xfId="1196"/>
    <cellStyle name="Обычный 6 2 2 3 2 4" xfId="320"/>
    <cellStyle name="Обычный 6 2 2 3 2 4 2" xfId="844"/>
    <cellStyle name="Обычный 6 2 2 3 2 4 3" xfId="1365"/>
    <cellStyle name="Обычный 6 2 2 3 2 5" xfId="491"/>
    <cellStyle name="Обычный 6 2 2 3 2 5 2" xfId="1015"/>
    <cellStyle name="Обычный 6 2 2 3 2 5 3" xfId="1536"/>
    <cellStyle name="Обычный 6 2 2 3 2 6" xfId="673"/>
    <cellStyle name="Обычный 6 2 2 3 2 7" xfId="1194"/>
    <cellStyle name="Обычный 6 2 2 3 3" xfId="151"/>
    <cellStyle name="Обычный 6 2 2 3 3 2" xfId="323"/>
    <cellStyle name="Обычный 6 2 2 3 3 2 2" xfId="847"/>
    <cellStyle name="Обычный 6 2 2 3 3 2 3" xfId="1368"/>
    <cellStyle name="Обычный 6 2 2 3 3 3" xfId="494"/>
    <cellStyle name="Обычный 6 2 2 3 3 3 2" xfId="1018"/>
    <cellStyle name="Обычный 6 2 2 3 3 3 3" xfId="1539"/>
    <cellStyle name="Обычный 6 2 2 3 3 4" xfId="676"/>
    <cellStyle name="Обычный 6 2 2 3 3 5" xfId="1197"/>
    <cellStyle name="Обычный 6 2 2 3 4" xfId="152"/>
    <cellStyle name="Обычный 6 2 2 3 4 2" xfId="324"/>
    <cellStyle name="Обычный 6 2 2 3 4 2 2" xfId="848"/>
    <cellStyle name="Обычный 6 2 2 3 4 2 3" xfId="1369"/>
    <cellStyle name="Обычный 6 2 2 3 4 3" xfId="495"/>
    <cellStyle name="Обычный 6 2 2 3 4 3 2" xfId="1019"/>
    <cellStyle name="Обычный 6 2 2 3 4 3 3" xfId="1540"/>
    <cellStyle name="Обычный 6 2 2 3 4 4" xfId="677"/>
    <cellStyle name="Обычный 6 2 2 3 4 5" xfId="1198"/>
    <cellStyle name="Обычный 6 2 2 3 5" xfId="302"/>
    <cellStyle name="Обычный 6 2 2 3 5 2" xfId="826"/>
    <cellStyle name="Обычный 6 2 2 3 5 3" xfId="1347"/>
    <cellStyle name="Обычный 6 2 2 3 6" xfId="473"/>
    <cellStyle name="Обычный 6 2 2 3 6 2" xfId="997"/>
    <cellStyle name="Обычный 6 2 2 3 6 3" xfId="1518"/>
    <cellStyle name="Обычный 6 2 2 3 7" xfId="655"/>
    <cellStyle name="Обычный 6 2 2 3 8" xfId="1176"/>
    <cellStyle name="Обычный 6 2 2 4" xfId="123"/>
    <cellStyle name="Обычный 6 2 2 4 2" xfId="153"/>
    <cellStyle name="Обычный 6 2 2 4 2 2" xfId="154"/>
    <cellStyle name="Обычный 6 2 2 4 2 2 2" xfId="326"/>
    <cellStyle name="Обычный 6 2 2 4 2 2 2 2" xfId="850"/>
    <cellStyle name="Обычный 6 2 2 4 2 2 2 3" xfId="1371"/>
    <cellStyle name="Обычный 6 2 2 4 2 2 3" xfId="497"/>
    <cellStyle name="Обычный 6 2 2 4 2 2 3 2" xfId="1021"/>
    <cellStyle name="Обычный 6 2 2 4 2 2 3 3" xfId="1542"/>
    <cellStyle name="Обычный 6 2 2 4 2 2 4" xfId="679"/>
    <cellStyle name="Обычный 6 2 2 4 2 2 5" xfId="1200"/>
    <cellStyle name="Обычный 6 2 2 4 2 3" xfId="155"/>
    <cellStyle name="Обычный 6 2 2 4 2 3 2" xfId="327"/>
    <cellStyle name="Обычный 6 2 2 4 2 3 2 2" xfId="851"/>
    <cellStyle name="Обычный 6 2 2 4 2 3 2 3" xfId="1372"/>
    <cellStyle name="Обычный 6 2 2 4 2 3 3" xfId="498"/>
    <cellStyle name="Обычный 6 2 2 4 2 3 3 2" xfId="1022"/>
    <cellStyle name="Обычный 6 2 2 4 2 3 3 3" xfId="1543"/>
    <cellStyle name="Обычный 6 2 2 4 2 3 4" xfId="680"/>
    <cellStyle name="Обычный 6 2 2 4 2 3 5" xfId="1201"/>
    <cellStyle name="Обычный 6 2 2 4 2 4" xfId="325"/>
    <cellStyle name="Обычный 6 2 2 4 2 4 2" xfId="849"/>
    <cellStyle name="Обычный 6 2 2 4 2 4 3" xfId="1370"/>
    <cellStyle name="Обычный 6 2 2 4 2 5" xfId="496"/>
    <cellStyle name="Обычный 6 2 2 4 2 5 2" xfId="1020"/>
    <cellStyle name="Обычный 6 2 2 4 2 5 3" xfId="1541"/>
    <cellStyle name="Обычный 6 2 2 4 2 6" xfId="678"/>
    <cellStyle name="Обычный 6 2 2 4 2 7" xfId="1199"/>
    <cellStyle name="Обычный 6 2 2 4 3" xfId="156"/>
    <cellStyle name="Обычный 6 2 2 4 3 2" xfId="328"/>
    <cellStyle name="Обычный 6 2 2 4 3 2 2" xfId="852"/>
    <cellStyle name="Обычный 6 2 2 4 3 2 3" xfId="1373"/>
    <cellStyle name="Обычный 6 2 2 4 3 3" xfId="499"/>
    <cellStyle name="Обычный 6 2 2 4 3 3 2" xfId="1023"/>
    <cellStyle name="Обычный 6 2 2 4 3 3 3" xfId="1544"/>
    <cellStyle name="Обычный 6 2 2 4 3 4" xfId="681"/>
    <cellStyle name="Обычный 6 2 2 4 3 5" xfId="1202"/>
    <cellStyle name="Обычный 6 2 2 4 4" xfId="157"/>
    <cellStyle name="Обычный 6 2 2 4 4 2" xfId="329"/>
    <cellStyle name="Обычный 6 2 2 4 4 2 2" xfId="853"/>
    <cellStyle name="Обычный 6 2 2 4 4 2 3" xfId="1374"/>
    <cellStyle name="Обычный 6 2 2 4 4 3" xfId="500"/>
    <cellStyle name="Обычный 6 2 2 4 4 3 2" xfId="1024"/>
    <cellStyle name="Обычный 6 2 2 4 4 3 3" xfId="1545"/>
    <cellStyle name="Обычный 6 2 2 4 4 4" xfId="682"/>
    <cellStyle name="Обычный 6 2 2 4 4 5" xfId="1203"/>
    <cellStyle name="Обычный 6 2 2 4 5" xfId="295"/>
    <cellStyle name="Обычный 6 2 2 4 5 2" xfId="819"/>
    <cellStyle name="Обычный 6 2 2 4 5 3" xfId="1340"/>
    <cellStyle name="Обычный 6 2 2 4 6" xfId="466"/>
    <cellStyle name="Обычный 6 2 2 4 6 2" xfId="990"/>
    <cellStyle name="Обычный 6 2 2 4 6 3" xfId="1511"/>
    <cellStyle name="Обычный 6 2 2 4 7" xfId="648"/>
    <cellStyle name="Обычный 6 2 2 4 8" xfId="1169"/>
    <cellStyle name="Обычный 6 2 2 5" xfId="158"/>
    <cellStyle name="Обычный 6 2 2 5 2" xfId="159"/>
    <cellStyle name="Обычный 6 2 2 5 2 2" xfId="331"/>
    <cellStyle name="Обычный 6 2 2 5 2 2 2" xfId="855"/>
    <cellStyle name="Обычный 6 2 2 5 2 2 3" xfId="1376"/>
    <cellStyle name="Обычный 6 2 2 5 2 3" xfId="502"/>
    <cellStyle name="Обычный 6 2 2 5 2 3 2" xfId="1026"/>
    <cellStyle name="Обычный 6 2 2 5 2 3 3" xfId="1547"/>
    <cellStyle name="Обычный 6 2 2 5 2 4" xfId="684"/>
    <cellStyle name="Обычный 6 2 2 5 2 5" xfId="1205"/>
    <cellStyle name="Обычный 6 2 2 5 3" xfId="160"/>
    <cellStyle name="Обычный 6 2 2 5 3 2" xfId="332"/>
    <cellStyle name="Обычный 6 2 2 5 3 2 2" xfId="856"/>
    <cellStyle name="Обычный 6 2 2 5 3 2 3" xfId="1377"/>
    <cellStyle name="Обычный 6 2 2 5 3 3" xfId="503"/>
    <cellStyle name="Обычный 6 2 2 5 3 3 2" xfId="1027"/>
    <cellStyle name="Обычный 6 2 2 5 3 3 3" xfId="1548"/>
    <cellStyle name="Обычный 6 2 2 5 3 4" xfId="685"/>
    <cellStyle name="Обычный 6 2 2 5 3 5" xfId="1206"/>
    <cellStyle name="Обычный 6 2 2 5 4" xfId="330"/>
    <cellStyle name="Обычный 6 2 2 5 4 2" xfId="854"/>
    <cellStyle name="Обычный 6 2 2 5 4 3" xfId="1375"/>
    <cellStyle name="Обычный 6 2 2 5 5" xfId="501"/>
    <cellStyle name="Обычный 6 2 2 5 5 2" xfId="1025"/>
    <cellStyle name="Обычный 6 2 2 5 5 3" xfId="1546"/>
    <cellStyle name="Обычный 6 2 2 5 6" xfId="683"/>
    <cellStyle name="Обычный 6 2 2 5 7" xfId="1204"/>
    <cellStyle name="Обычный 6 2 2 6" xfId="161"/>
    <cellStyle name="Обычный 6 2 2 6 2" xfId="333"/>
    <cellStyle name="Обычный 6 2 2 6 2 2" xfId="857"/>
    <cellStyle name="Обычный 6 2 2 6 2 3" xfId="1378"/>
    <cellStyle name="Обычный 6 2 2 6 3" xfId="504"/>
    <cellStyle name="Обычный 6 2 2 6 3 2" xfId="1028"/>
    <cellStyle name="Обычный 6 2 2 6 3 3" xfId="1549"/>
    <cellStyle name="Обычный 6 2 2 6 4" xfId="686"/>
    <cellStyle name="Обычный 6 2 2 6 5" xfId="1207"/>
    <cellStyle name="Обычный 6 2 2 7" xfId="162"/>
    <cellStyle name="Обычный 6 2 2 7 2" xfId="334"/>
    <cellStyle name="Обычный 6 2 2 7 2 2" xfId="858"/>
    <cellStyle name="Обычный 6 2 2 7 2 3" xfId="1379"/>
    <cellStyle name="Обычный 6 2 2 7 3" xfId="505"/>
    <cellStyle name="Обычный 6 2 2 7 3 2" xfId="1029"/>
    <cellStyle name="Обычный 6 2 2 7 3 3" xfId="1550"/>
    <cellStyle name="Обычный 6 2 2 7 4" xfId="687"/>
    <cellStyle name="Обычный 6 2 2 7 5" xfId="1208"/>
    <cellStyle name="Обычный 6 2 2 8" xfId="163"/>
    <cellStyle name="Обычный 6 2 2 8 2" xfId="335"/>
    <cellStyle name="Обычный 6 2 2 8 2 2" xfId="859"/>
    <cellStyle name="Обычный 6 2 2 8 2 3" xfId="1380"/>
    <cellStyle name="Обычный 6 2 2 8 3" xfId="506"/>
    <cellStyle name="Обычный 6 2 2 8 3 2" xfId="1030"/>
    <cellStyle name="Обычный 6 2 2 8 3 3" xfId="1551"/>
    <cellStyle name="Обычный 6 2 2 8 4" xfId="688"/>
    <cellStyle name="Обычный 6 2 2 8 5" xfId="1209"/>
    <cellStyle name="Обычный 6 2 2 9" xfId="112"/>
    <cellStyle name="Обычный 6 2 2 9 2" xfId="638"/>
    <cellStyle name="Обычный 6 2 2 9 3" xfId="1159"/>
    <cellStyle name="Обычный 6 2 3" xfId="102"/>
    <cellStyle name="Обычный 6 2 3 10" xfId="287"/>
    <cellStyle name="Обычный 6 2 3 10 2" xfId="811"/>
    <cellStyle name="Обычный 6 2 3 10 3" xfId="1332"/>
    <cellStyle name="Обычный 6 2 3 11" xfId="458"/>
    <cellStyle name="Обычный 6 2 3 11 2" xfId="982"/>
    <cellStyle name="Обычный 6 2 3 11 3" xfId="1503"/>
    <cellStyle name="Обычный 6 2 3 12" xfId="633"/>
    <cellStyle name="Обычный 6 2 3 13" xfId="1154"/>
    <cellStyle name="Обычный 6 2 3 2" xfId="117"/>
    <cellStyle name="Обычный 6 2 3 2 2" xfId="134"/>
    <cellStyle name="Обычный 6 2 3 2 2 2" xfId="164"/>
    <cellStyle name="Обычный 6 2 3 2 2 2 2" xfId="165"/>
    <cellStyle name="Обычный 6 2 3 2 2 2 2 2" xfId="337"/>
    <cellStyle name="Обычный 6 2 3 2 2 2 2 2 2" xfId="861"/>
    <cellStyle name="Обычный 6 2 3 2 2 2 2 2 3" xfId="1382"/>
    <cellStyle name="Обычный 6 2 3 2 2 2 2 3" xfId="508"/>
    <cellStyle name="Обычный 6 2 3 2 2 2 2 3 2" xfId="1032"/>
    <cellStyle name="Обычный 6 2 3 2 2 2 2 3 3" xfId="1553"/>
    <cellStyle name="Обычный 6 2 3 2 2 2 2 4" xfId="690"/>
    <cellStyle name="Обычный 6 2 3 2 2 2 2 5" xfId="1211"/>
    <cellStyle name="Обычный 6 2 3 2 2 2 3" xfId="166"/>
    <cellStyle name="Обычный 6 2 3 2 2 2 3 2" xfId="338"/>
    <cellStyle name="Обычный 6 2 3 2 2 2 3 2 2" xfId="862"/>
    <cellStyle name="Обычный 6 2 3 2 2 2 3 2 3" xfId="1383"/>
    <cellStyle name="Обычный 6 2 3 2 2 2 3 3" xfId="509"/>
    <cellStyle name="Обычный 6 2 3 2 2 2 3 3 2" xfId="1033"/>
    <cellStyle name="Обычный 6 2 3 2 2 2 3 3 3" xfId="1554"/>
    <cellStyle name="Обычный 6 2 3 2 2 2 3 4" xfId="691"/>
    <cellStyle name="Обычный 6 2 3 2 2 2 3 5" xfId="1212"/>
    <cellStyle name="Обычный 6 2 3 2 2 2 4" xfId="336"/>
    <cellStyle name="Обычный 6 2 3 2 2 2 4 2" xfId="860"/>
    <cellStyle name="Обычный 6 2 3 2 2 2 4 3" xfId="1381"/>
    <cellStyle name="Обычный 6 2 3 2 2 2 5" xfId="507"/>
    <cellStyle name="Обычный 6 2 3 2 2 2 5 2" xfId="1031"/>
    <cellStyle name="Обычный 6 2 3 2 2 2 5 3" xfId="1552"/>
    <cellStyle name="Обычный 6 2 3 2 2 2 6" xfId="689"/>
    <cellStyle name="Обычный 6 2 3 2 2 2 7" xfId="1210"/>
    <cellStyle name="Обычный 6 2 3 2 2 3" xfId="167"/>
    <cellStyle name="Обычный 6 2 3 2 2 3 2" xfId="339"/>
    <cellStyle name="Обычный 6 2 3 2 2 3 2 2" xfId="863"/>
    <cellStyle name="Обычный 6 2 3 2 2 3 2 3" xfId="1384"/>
    <cellStyle name="Обычный 6 2 3 2 2 3 3" xfId="510"/>
    <cellStyle name="Обычный 6 2 3 2 2 3 3 2" xfId="1034"/>
    <cellStyle name="Обычный 6 2 3 2 2 3 3 3" xfId="1555"/>
    <cellStyle name="Обычный 6 2 3 2 2 3 4" xfId="692"/>
    <cellStyle name="Обычный 6 2 3 2 2 3 5" xfId="1213"/>
    <cellStyle name="Обычный 6 2 3 2 2 4" xfId="168"/>
    <cellStyle name="Обычный 6 2 3 2 2 4 2" xfId="340"/>
    <cellStyle name="Обычный 6 2 3 2 2 4 2 2" xfId="864"/>
    <cellStyle name="Обычный 6 2 3 2 2 4 2 3" xfId="1385"/>
    <cellStyle name="Обычный 6 2 3 2 2 4 3" xfId="511"/>
    <cellStyle name="Обычный 6 2 3 2 2 4 3 2" xfId="1035"/>
    <cellStyle name="Обычный 6 2 3 2 2 4 3 3" xfId="1556"/>
    <cellStyle name="Обычный 6 2 3 2 2 4 4" xfId="693"/>
    <cellStyle name="Обычный 6 2 3 2 2 4 5" xfId="1214"/>
    <cellStyle name="Обычный 6 2 3 2 2 5" xfId="306"/>
    <cellStyle name="Обычный 6 2 3 2 2 5 2" xfId="830"/>
    <cellStyle name="Обычный 6 2 3 2 2 5 3" xfId="1351"/>
    <cellStyle name="Обычный 6 2 3 2 2 6" xfId="477"/>
    <cellStyle name="Обычный 6 2 3 2 2 6 2" xfId="1001"/>
    <cellStyle name="Обычный 6 2 3 2 2 6 3" xfId="1522"/>
    <cellStyle name="Обычный 6 2 3 2 2 7" xfId="659"/>
    <cellStyle name="Обычный 6 2 3 2 2 8" xfId="1180"/>
    <cellStyle name="Обычный 6 2 3 2 3" xfId="136"/>
    <cellStyle name="Обычный 6 2 3 2 3 2" xfId="169"/>
    <cellStyle name="Обычный 6 2 3 2 3 2 2" xfId="341"/>
    <cellStyle name="Обычный 6 2 3 2 3 2 2 2" xfId="865"/>
    <cellStyle name="Обычный 6 2 3 2 3 2 2 3" xfId="1386"/>
    <cellStyle name="Обычный 6 2 3 2 3 2 3" xfId="512"/>
    <cellStyle name="Обычный 6 2 3 2 3 2 3 2" xfId="1036"/>
    <cellStyle name="Обычный 6 2 3 2 3 2 3 3" xfId="1557"/>
    <cellStyle name="Обычный 6 2 3 2 3 2 4" xfId="694"/>
    <cellStyle name="Обычный 6 2 3 2 3 2 5" xfId="1215"/>
    <cellStyle name="Обычный 6 2 3 2 3 3" xfId="170"/>
    <cellStyle name="Обычный 6 2 3 2 3 3 2" xfId="342"/>
    <cellStyle name="Обычный 6 2 3 2 3 3 2 2" xfId="866"/>
    <cellStyle name="Обычный 6 2 3 2 3 3 2 3" xfId="1387"/>
    <cellStyle name="Обычный 6 2 3 2 3 3 3" xfId="513"/>
    <cellStyle name="Обычный 6 2 3 2 3 3 3 2" xfId="1037"/>
    <cellStyle name="Обычный 6 2 3 2 3 3 3 3" xfId="1558"/>
    <cellStyle name="Обычный 6 2 3 2 3 3 4" xfId="695"/>
    <cellStyle name="Обычный 6 2 3 2 3 3 5" xfId="1216"/>
    <cellStyle name="Обычный 6 2 3 2 3 4" xfId="308"/>
    <cellStyle name="Обычный 6 2 3 2 3 4 2" xfId="832"/>
    <cellStyle name="Обычный 6 2 3 2 3 4 3" xfId="1353"/>
    <cellStyle name="Обычный 6 2 3 2 3 5" xfId="479"/>
    <cellStyle name="Обычный 6 2 3 2 3 5 2" xfId="1003"/>
    <cellStyle name="Обычный 6 2 3 2 3 5 3" xfId="1524"/>
    <cellStyle name="Обычный 6 2 3 2 3 6" xfId="661"/>
    <cellStyle name="Обычный 6 2 3 2 3 7" xfId="1182"/>
    <cellStyle name="Обычный 6 2 3 2 4" xfId="171"/>
    <cellStyle name="Обычный 6 2 3 2 4 2" xfId="343"/>
    <cellStyle name="Обычный 6 2 3 2 4 2 2" xfId="867"/>
    <cellStyle name="Обычный 6 2 3 2 4 2 3" xfId="1388"/>
    <cellStyle name="Обычный 6 2 3 2 4 3" xfId="514"/>
    <cellStyle name="Обычный 6 2 3 2 4 3 2" xfId="1038"/>
    <cellStyle name="Обычный 6 2 3 2 4 3 3" xfId="1559"/>
    <cellStyle name="Обычный 6 2 3 2 4 4" xfId="696"/>
    <cellStyle name="Обычный 6 2 3 2 4 5" xfId="1217"/>
    <cellStyle name="Обычный 6 2 3 2 5" xfId="172"/>
    <cellStyle name="Обычный 6 2 3 2 5 2" xfId="344"/>
    <cellStyle name="Обычный 6 2 3 2 5 2 2" xfId="868"/>
    <cellStyle name="Обычный 6 2 3 2 5 2 3" xfId="1389"/>
    <cellStyle name="Обычный 6 2 3 2 5 3" xfId="515"/>
    <cellStyle name="Обычный 6 2 3 2 5 3 2" xfId="1039"/>
    <cellStyle name="Обычный 6 2 3 2 5 3 3" xfId="1560"/>
    <cellStyle name="Обычный 6 2 3 2 5 4" xfId="697"/>
    <cellStyle name="Обычный 6 2 3 2 5 5" xfId="1218"/>
    <cellStyle name="Обычный 6 2 3 2 6" xfId="289"/>
    <cellStyle name="Обычный 6 2 3 2 6 2" xfId="813"/>
    <cellStyle name="Обычный 6 2 3 2 6 3" xfId="1334"/>
    <cellStyle name="Обычный 6 2 3 2 7" xfId="460"/>
    <cellStyle name="Обычный 6 2 3 2 7 2" xfId="984"/>
    <cellStyle name="Обычный 6 2 3 2 7 3" xfId="1505"/>
    <cellStyle name="Обычный 6 2 3 2 8" xfId="642"/>
    <cellStyle name="Обычный 6 2 3 2 9" xfId="1163"/>
    <cellStyle name="Обычный 6 2 3 3" xfId="132"/>
    <cellStyle name="Обычный 6 2 3 3 2" xfId="173"/>
    <cellStyle name="Обычный 6 2 3 3 2 2" xfId="174"/>
    <cellStyle name="Обычный 6 2 3 3 2 2 2" xfId="346"/>
    <cellStyle name="Обычный 6 2 3 3 2 2 2 2" xfId="870"/>
    <cellStyle name="Обычный 6 2 3 3 2 2 2 3" xfId="1391"/>
    <cellStyle name="Обычный 6 2 3 3 2 2 3" xfId="517"/>
    <cellStyle name="Обычный 6 2 3 3 2 2 3 2" xfId="1041"/>
    <cellStyle name="Обычный 6 2 3 3 2 2 3 3" xfId="1562"/>
    <cellStyle name="Обычный 6 2 3 3 2 2 4" xfId="699"/>
    <cellStyle name="Обычный 6 2 3 3 2 2 5" xfId="1220"/>
    <cellStyle name="Обычный 6 2 3 3 2 3" xfId="175"/>
    <cellStyle name="Обычный 6 2 3 3 2 3 2" xfId="347"/>
    <cellStyle name="Обычный 6 2 3 3 2 3 2 2" xfId="871"/>
    <cellStyle name="Обычный 6 2 3 3 2 3 2 3" xfId="1392"/>
    <cellStyle name="Обычный 6 2 3 3 2 3 3" xfId="518"/>
    <cellStyle name="Обычный 6 2 3 3 2 3 3 2" xfId="1042"/>
    <cellStyle name="Обычный 6 2 3 3 2 3 3 3" xfId="1563"/>
    <cellStyle name="Обычный 6 2 3 3 2 3 4" xfId="700"/>
    <cellStyle name="Обычный 6 2 3 3 2 3 5" xfId="1221"/>
    <cellStyle name="Обычный 6 2 3 3 2 4" xfId="345"/>
    <cellStyle name="Обычный 6 2 3 3 2 4 2" xfId="869"/>
    <cellStyle name="Обычный 6 2 3 3 2 4 3" xfId="1390"/>
    <cellStyle name="Обычный 6 2 3 3 2 5" xfId="516"/>
    <cellStyle name="Обычный 6 2 3 3 2 5 2" xfId="1040"/>
    <cellStyle name="Обычный 6 2 3 3 2 5 3" xfId="1561"/>
    <cellStyle name="Обычный 6 2 3 3 2 6" xfId="698"/>
    <cellStyle name="Обычный 6 2 3 3 2 7" xfId="1219"/>
    <cellStyle name="Обычный 6 2 3 3 3" xfId="176"/>
    <cellStyle name="Обычный 6 2 3 3 3 2" xfId="348"/>
    <cellStyle name="Обычный 6 2 3 3 3 2 2" xfId="872"/>
    <cellStyle name="Обычный 6 2 3 3 3 2 3" xfId="1393"/>
    <cellStyle name="Обычный 6 2 3 3 3 3" xfId="519"/>
    <cellStyle name="Обычный 6 2 3 3 3 3 2" xfId="1043"/>
    <cellStyle name="Обычный 6 2 3 3 3 3 3" xfId="1564"/>
    <cellStyle name="Обычный 6 2 3 3 3 4" xfId="701"/>
    <cellStyle name="Обычный 6 2 3 3 3 5" xfId="1222"/>
    <cellStyle name="Обычный 6 2 3 3 4" xfId="177"/>
    <cellStyle name="Обычный 6 2 3 3 4 2" xfId="349"/>
    <cellStyle name="Обычный 6 2 3 3 4 2 2" xfId="873"/>
    <cellStyle name="Обычный 6 2 3 3 4 2 3" xfId="1394"/>
    <cellStyle name="Обычный 6 2 3 3 4 3" xfId="520"/>
    <cellStyle name="Обычный 6 2 3 3 4 3 2" xfId="1044"/>
    <cellStyle name="Обычный 6 2 3 3 4 3 3" xfId="1565"/>
    <cellStyle name="Обычный 6 2 3 3 4 4" xfId="702"/>
    <cellStyle name="Обычный 6 2 3 3 4 5" xfId="1223"/>
    <cellStyle name="Обычный 6 2 3 3 5" xfId="304"/>
    <cellStyle name="Обычный 6 2 3 3 5 2" xfId="828"/>
    <cellStyle name="Обычный 6 2 3 3 5 3" xfId="1349"/>
    <cellStyle name="Обычный 6 2 3 3 6" xfId="475"/>
    <cellStyle name="Обычный 6 2 3 3 6 2" xfId="999"/>
    <cellStyle name="Обычный 6 2 3 3 6 3" xfId="1520"/>
    <cellStyle name="Обычный 6 2 3 3 7" xfId="657"/>
    <cellStyle name="Обычный 6 2 3 3 8" xfId="1178"/>
    <cellStyle name="Обычный 6 2 3 4" xfId="125"/>
    <cellStyle name="Обычный 6 2 3 4 2" xfId="178"/>
    <cellStyle name="Обычный 6 2 3 4 2 2" xfId="179"/>
    <cellStyle name="Обычный 6 2 3 4 2 2 2" xfId="351"/>
    <cellStyle name="Обычный 6 2 3 4 2 2 2 2" xfId="875"/>
    <cellStyle name="Обычный 6 2 3 4 2 2 2 3" xfId="1396"/>
    <cellStyle name="Обычный 6 2 3 4 2 2 3" xfId="522"/>
    <cellStyle name="Обычный 6 2 3 4 2 2 3 2" xfId="1046"/>
    <cellStyle name="Обычный 6 2 3 4 2 2 3 3" xfId="1567"/>
    <cellStyle name="Обычный 6 2 3 4 2 2 4" xfId="704"/>
    <cellStyle name="Обычный 6 2 3 4 2 2 5" xfId="1225"/>
    <cellStyle name="Обычный 6 2 3 4 2 3" xfId="180"/>
    <cellStyle name="Обычный 6 2 3 4 2 3 2" xfId="352"/>
    <cellStyle name="Обычный 6 2 3 4 2 3 2 2" xfId="876"/>
    <cellStyle name="Обычный 6 2 3 4 2 3 2 3" xfId="1397"/>
    <cellStyle name="Обычный 6 2 3 4 2 3 3" xfId="523"/>
    <cellStyle name="Обычный 6 2 3 4 2 3 3 2" xfId="1047"/>
    <cellStyle name="Обычный 6 2 3 4 2 3 3 3" xfId="1568"/>
    <cellStyle name="Обычный 6 2 3 4 2 3 4" xfId="705"/>
    <cellStyle name="Обычный 6 2 3 4 2 3 5" xfId="1226"/>
    <cellStyle name="Обычный 6 2 3 4 2 4" xfId="350"/>
    <cellStyle name="Обычный 6 2 3 4 2 4 2" xfId="874"/>
    <cellStyle name="Обычный 6 2 3 4 2 4 3" xfId="1395"/>
    <cellStyle name="Обычный 6 2 3 4 2 5" xfId="521"/>
    <cellStyle name="Обычный 6 2 3 4 2 5 2" xfId="1045"/>
    <cellStyle name="Обычный 6 2 3 4 2 5 3" xfId="1566"/>
    <cellStyle name="Обычный 6 2 3 4 2 6" xfId="703"/>
    <cellStyle name="Обычный 6 2 3 4 2 7" xfId="1224"/>
    <cellStyle name="Обычный 6 2 3 4 3" xfId="181"/>
    <cellStyle name="Обычный 6 2 3 4 3 2" xfId="353"/>
    <cellStyle name="Обычный 6 2 3 4 3 2 2" xfId="877"/>
    <cellStyle name="Обычный 6 2 3 4 3 2 3" xfId="1398"/>
    <cellStyle name="Обычный 6 2 3 4 3 3" xfId="524"/>
    <cellStyle name="Обычный 6 2 3 4 3 3 2" xfId="1048"/>
    <cellStyle name="Обычный 6 2 3 4 3 3 3" xfId="1569"/>
    <cellStyle name="Обычный 6 2 3 4 3 4" xfId="706"/>
    <cellStyle name="Обычный 6 2 3 4 3 5" xfId="1227"/>
    <cellStyle name="Обычный 6 2 3 4 4" xfId="182"/>
    <cellStyle name="Обычный 6 2 3 4 4 2" xfId="354"/>
    <cellStyle name="Обычный 6 2 3 4 4 2 2" xfId="878"/>
    <cellStyle name="Обычный 6 2 3 4 4 2 3" xfId="1399"/>
    <cellStyle name="Обычный 6 2 3 4 4 3" xfId="525"/>
    <cellStyle name="Обычный 6 2 3 4 4 3 2" xfId="1049"/>
    <cellStyle name="Обычный 6 2 3 4 4 3 3" xfId="1570"/>
    <cellStyle name="Обычный 6 2 3 4 4 4" xfId="707"/>
    <cellStyle name="Обычный 6 2 3 4 4 5" xfId="1228"/>
    <cellStyle name="Обычный 6 2 3 4 5" xfId="297"/>
    <cellStyle name="Обычный 6 2 3 4 5 2" xfId="821"/>
    <cellStyle name="Обычный 6 2 3 4 5 3" xfId="1342"/>
    <cellStyle name="Обычный 6 2 3 4 6" xfId="468"/>
    <cellStyle name="Обычный 6 2 3 4 6 2" xfId="992"/>
    <cellStyle name="Обычный 6 2 3 4 6 3" xfId="1513"/>
    <cellStyle name="Обычный 6 2 3 4 7" xfId="650"/>
    <cellStyle name="Обычный 6 2 3 4 8" xfId="1171"/>
    <cellStyle name="Обычный 6 2 3 5" xfId="183"/>
    <cellStyle name="Обычный 6 2 3 5 2" xfId="184"/>
    <cellStyle name="Обычный 6 2 3 5 2 2" xfId="356"/>
    <cellStyle name="Обычный 6 2 3 5 2 2 2" xfId="880"/>
    <cellStyle name="Обычный 6 2 3 5 2 2 3" xfId="1401"/>
    <cellStyle name="Обычный 6 2 3 5 2 3" xfId="527"/>
    <cellStyle name="Обычный 6 2 3 5 2 3 2" xfId="1051"/>
    <cellStyle name="Обычный 6 2 3 5 2 3 3" xfId="1572"/>
    <cellStyle name="Обычный 6 2 3 5 2 4" xfId="709"/>
    <cellStyle name="Обычный 6 2 3 5 2 5" xfId="1230"/>
    <cellStyle name="Обычный 6 2 3 5 3" xfId="185"/>
    <cellStyle name="Обычный 6 2 3 5 3 2" xfId="357"/>
    <cellStyle name="Обычный 6 2 3 5 3 2 2" xfId="881"/>
    <cellStyle name="Обычный 6 2 3 5 3 2 3" xfId="1402"/>
    <cellStyle name="Обычный 6 2 3 5 3 3" xfId="528"/>
    <cellStyle name="Обычный 6 2 3 5 3 3 2" xfId="1052"/>
    <cellStyle name="Обычный 6 2 3 5 3 3 3" xfId="1573"/>
    <cellStyle name="Обычный 6 2 3 5 3 4" xfId="710"/>
    <cellStyle name="Обычный 6 2 3 5 3 5" xfId="1231"/>
    <cellStyle name="Обычный 6 2 3 5 4" xfId="355"/>
    <cellStyle name="Обычный 6 2 3 5 4 2" xfId="879"/>
    <cellStyle name="Обычный 6 2 3 5 4 3" xfId="1400"/>
    <cellStyle name="Обычный 6 2 3 5 5" xfId="526"/>
    <cellStyle name="Обычный 6 2 3 5 5 2" xfId="1050"/>
    <cellStyle name="Обычный 6 2 3 5 5 3" xfId="1571"/>
    <cellStyle name="Обычный 6 2 3 5 6" xfId="708"/>
    <cellStyle name="Обычный 6 2 3 5 7" xfId="1229"/>
    <cellStyle name="Обычный 6 2 3 6" xfId="186"/>
    <cellStyle name="Обычный 6 2 3 6 2" xfId="358"/>
    <cellStyle name="Обычный 6 2 3 6 2 2" xfId="882"/>
    <cellStyle name="Обычный 6 2 3 6 2 3" xfId="1403"/>
    <cellStyle name="Обычный 6 2 3 6 3" xfId="529"/>
    <cellStyle name="Обычный 6 2 3 6 3 2" xfId="1053"/>
    <cellStyle name="Обычный 6 2 3 6 3 3" xfId="1574"/>
    <cellStyle name="Обычный 6 2 3 6 4" xfId="711"/>
    <cellStyle name="Обычный 6 2 3 6 5" xfId="1232"/>
    <cellStyle name="Обычный 6 2 3 7" xfId="187"/>
    <cellStyle name="Обычный 6 2 3 7 2" xfId="359"/>
    <cellStyle name="Обычный 6 2 3 7 2 2" xfId="883"/>
    <cellStyle name="Обычный 6 2 3 7 2 3" xfId="1404"/>
    <cellStyle name="Обычный 6 2 3 7 3" xfId="530"/>
    <cellStyle name="Обычный 6 2 3 7 3 2" xfId="1054"/>
    <cellStyle name="Обычный 6 2 3 7 3 3" xfId="1575"/>
    <cellStyle name="Обычный 6 2 3 7 4" xfId="712"/>
    <cellStyle name="Обычный 6 2 3 7 5" xfId="1233"/>
    <cellStyle name="Обычный 6 2 3 8" xfId="188"/>
    <cellStyle name="Обычный 6 2 3 8 2" xfId="360"/>
    <cellStyle name="Обычный 6 2 3 8 2 2" xfId="884"/>
    <cellStyle name="Обычный 6 2 3 8 2 3" xfId="1405"/>
    <cellStyle name="Обычный 6 2 3 8 3" xfId="531"/>
    <cellStyle name="Обычный 6 2 3 8 3 2" xfId="1055"/>
    <cellStyle name="Обычный 6 2 3 8 3 3" xfId="1576"/>
    <cellStyle name="Обычный 6 2 3 8 4" xfId="713"/>
    <cellStyle name="Обычный 6 2 3 8 5" xfId="1234"/>
    <cellStyle name="Обычный 6 2 3 9" xfId="114"/>
    <cellStyle name="Обычный 6 2 3 9 2" xfId="640"/>
    <cellStyle name="Обычный 6 2 3 9 3" xfId="1161"/>
    <cellStyle name="Обычный 6 2 4" xfId="129"/>
    <cellStyle name="Обычный 6 2 4 2" xfId="189"/>
    <cellStyle name="Обычный 6 2 4 2 2" xfId="190"/>
    <cellStyle name="Обычный 6 2 4 2 2 2" xfId="362"/>
    <cellStyle name="Обычный 6 2 4 2 2 2 2" xfId="886"/>
    <cellStyle name="Обычный 6 2 4 2 2 2 3" xfId="1407"/>
    <cellStyle name="Обычный 6 2 4 2 2 3" xfId="533"/>
    <cellStyle name="Обычный 6 2 4 2 2 3 2" xfId="1057"/>
    <cellStyle name="Обычный 6 2 4 2 2 3 3" xfId="1578"/>
    <cellStyle name="Обычный 6 2 4 2 2 4" xfId="715"/>
    <cellStyle name="Обычный 6 2 4 2 2 5" xfId="1236"/>
    <cellStyle name="Обычный 6 2 4 2 3" xfId="191"/>
    <cellStyle name="Обычный 6 2 4 2 3 2" xfId="363"/>
    <cellStyle name="Обычный 6 2 4 2 3 2 2" xfId="887"/>
    <cellStyle name="Обычный 6 2 4 2 3 2 3" xfId="1408"/>
    <cellStyle name="Обычный 6 2 4 2 3 3" xfId="534"/>
    <cellStyle name="Обычный 6 2 4 2 3 3 2" xfId="1058"/>
    <cellStyle name="Обычный 6 2 4 2 3 3 3" xfId="1579"/>
    <cellStyle name="Обычный 6 2 4 2 3 4" xfId="716"/>
    <cellStyle name="Обычный 6 2 4 2 3 5" xfId="1237"/>
    <cellStyle name="Обычный 6 2 4 2 4" xfId="361"/>
    <cellStyle name="Обычный 6 2 4 2 4 2" xfId="885"/>
    <cellStyle name="Обычный 6 2 4 2 4 3" xfId="1406"/>
    <cellStyle name="Обычный 6 2 4 2 5" xfId="532"/>
    <cellStyle name="Обычный 6 2 4 2 5 2" xfId="1056"/>
    <cellStyle name="Обычный 6 2 4 2 5 3" xfId="1577"/>
    <cellStyle name="Обычный 6 2 4 2 6" xfId="714"/>
    <cellStyle name="Обычный 6 2 4 2 7" xfId="1235"/>
    <cellStyle name="Обычный 6 2 4 3" xfId="192"/>
    <cellStyle name="Обычный 6 2 4 3 2" xfId="364"/>
    <cellStyle name="Обычный 6 2 4 3 2 2" xfId="888"/>
    <cellStyle name="Обычный 6 2 4 3 2 3" xfId="1409"/>
    <cellStyle name="Обычный 6 2 4 3 3" xfId="535"/>
    <cellStyle name="Обычный 6 2 4 3 3 2" xfId="1059"/>
    <cellStyle name="Обычный 6 2 4 3 3 3" xfId="1580"/>
    <cellStyle name="Обычный 6 2 4 3 4" xfId="717"/>
    <cellStyle name="Обычный 6 2 4 3 5" xfId="1238"/>
    <cellStyle name="Обычный 6 2 4 4" xfId="193"/>
    <cellStyle name="Обычный 6 2 4 4 2" xfId="365"/>
    <cellStyle name="Обычный 6 2 4 4 2 2" xfId="889"/>
    <cellStyle name="Обычный 6 2 4 4 2 3" xfId="1410"/>
    <cellStyle name="Обычный 6 2 4 4 3" xfId="536"/>
    <cellStyle name="Обычный 6 2 4 4 3 2" xfId="1060"/>
    <cellStyle name="Обычный 6 2 4 4 3 3" xfId="1581"/>
    <cellStyle name="Обычный 6 2 4 4 4" xfId="718"/>
    <cellStyle name="Обычный 6 2 4 4 5" xfId="1239"/>
    <cellStyle name="Обычный 6 2 4 5" xfId="301"/>
    <cellStyle name="Обычный 6 2 4 5 2" xfId="825"/>
    <cellStyle name="Обычный 6 2 4 5 3" xfId="1346"/>
    <cellStyle name="Обычный 6 2 4 6" xfId="472"/>
    <cellStyle name="Обычный 6 2 4 6 2" xfId="996"/>
    <cellStyle name="Обычный 6 2 4 6 3" xfId="1517"/>
    <cellStyle name="Обычный 6 2 4 7" xfId="654"/>
    <cellStyle name="Обычный 6 2 4 8" xfId="1175"/>
    <cellStyle name="Обычный 6 2 5" xfId="122"/>
    <cellStyle name="Обычный 6 2 5 2" xfId="194"/>
    <cellStyle name="Обычный 6 2 5 2 2" xfId="195"/>
    <cellStyle name="Обычный 6 2 5 2 2 2" xfId="367"/>
    <cellStyle name="Обычный 6 2 5 2 2 2 2" xfId="891"/>
    <cellStyle name="Обычный 6 2 5 2 2 2 3" xfId="1412"/>
    <cellStyle name="Обычный 6 2 5 2 2 3" xfId="538"/>
    <cellStyle name="Обычный 6 2 5 2 2 3 2" xfId="1062"/>
    <cellStyle name="Обычный 6 2 5 2 2 3 3" xfId="1583"/>
    <cellStyle name="Обычный 6 2 5 2 2 4" xfId="720"/>
    <cellStyle name="Обычный 6 2 5 2 2 5" xfId="1241"/>
    <cellStyle name="Обычный 6 2 5 2 3" xfId="196"/>
    <cellStyle name="Обычный 6 2 5 2 3 2" xfId="368"/>
    <cellStyle name="Обычный 6 2 5 2 3 2 2" xfId="892"/>
    <cellStyle name="Обычный 6 2 5 2 3 2 3" xfId="1413"/>
    <cellStyle name="Обычный 6 2 5 2 3 3" xfId="539"/>
    <cellStyle name="Обычный 6 2 5 2 3 3 2" xfId="1063"/>
    <cellStyle name="Обычный 6 2 5 2 3 3 3" xfId="1584"/>
    <cellStyle name="Обычный 6 2 5 2 3 4" xfId="721"/>
    <cellStyle name="Обычный 6 2 5 2 3 5" xfId="1242"/>
    <cellStyle name="Обычный 6 2 5 2 4" xfId="366"/>
    <cellStyle name="Обычный 6 2 5 2 4 2" xfId="890"/>
    <cellStyle name="Обычный 6 2 5 2 4 3" xfId="1411"/>
    <cellStyle name="Обычный 6 2 5 2 5" xfId="537"/>
    <cellStyle name="Обычный 6 2 5 2 5 2" xfId="1061"/>
    <cellStyle name="Обычный 6 2 5 2 5 3" xfId="1582"/>
    <cellStyle name="Обычный 6 2 5 2 6" xfId="719"/>
    <cellStyle name="Обычный 6 2 5 2 7" xfId="1240"/>
    <cellStyle name="Обычный 6 2 5 3" xfId="197"/>
    <cellStyle name="Обычный 6 2 5 3 2" xfId="369"/>
    <cellStyle name="Обычный 6 2 5 3 2 2" xfId="893"/>
    <cellStyle name="Обычный 6 2 5 3 2 3" xfId="1414"/>
    <cellStyle name="Обычный 6 2 5 3 3" xfId="540"/>
    <cellStyle name="Обычный 6 2 5 3 3 2" xfId="1064"/>
    <cellStyle name="Обычный 6 2 5 3 3 3" xfId="1585"/>
    <cellStyle name="Обычный 6 2 5 3 4" xfId="722"/>
    <cellStyle name="Обычный 6 2 5 3 5" xfId="1243"/>
    <cellStyle name="Обычный 6 2 5 4" xfId="198"/>
    <cellStyle name="Обычный 6 2 5 4 2" xfId="370"/>
    <cellStyle name="Обычный 6 2 5 4 2 2" xfId="894"/>
    <cellStyle name="Обычный 6 2 5 4 2 3" xfId="1415"/>
    <cellStyle name="Обычный 6 2 5 4 3" xfId="541"/>
    <cellStyle name="Обычный 6 2 5 4 3 2" xfId="1065"/>
    <cellStyle name="Обычный 6 2 5 4 3 3" xfId="1586"/>
    <cellStyle name="Обычный 6 2 5 4 4" xfId="723"/>
    <cellStyle name="Обычный 6 2 5 4 5" xfId="1244"/>
    <cellStyle name="Обычный 6 2 5 5" xfId="294"/>
    <cellStyle name="Обычный 6 2 5 5 2" xfId="818"/>
    <cellStyle name="Обычный 6 2 5 5 3" xfId="1339"/>
    <cellStyle name="Обычный 6 2 5 6" xfId="465"/>
    <cellStyle name="Обычный 6 2 5 6 2" xfId="989"/>
    <cellStyle name="Обычный 6 2 5 6 3" xfId="1510"/>
    <cellStyle name="Обычный 6 2 5 7" xfId="647"/>
    <cellStyle name="Обычный 6 2 5 8" xfId="1168"/>
    <cellStyle name="Обычный 6 2 6" xfId="199"/>
    <cellStyle name="Обычный 6 2 6 2" xfId="200"/>
    <cellStyle name="Обычный 6 2 6 2 2" xfId="372"/>
    <cellStyle name="Обычный 6 2 6 2 2 2" xfId="896"/>
    <cellStyle name="Обычный 6 2 6 2 2 3" xfId="1417"/>
    <cellStyle name="Обычный 6 2 6 2 3" xfId="543"/>
    <cellStyle name="Обычный 6 2 6 2 3 2" xfId="1067"/>
    <cellStyle name="Обычный 6 2 6 2 3 3" xfId="1588"/>
    <cellStyle name="Обычный 6 2 6 2 4" xfId="725"/>
    <cellStyle name="Обычный 6 2 6 2 5" xfId="1246"/>
    <cellStyle name="Обычный 6 2 6 3" xfId="201"/>
    <cellStyle name="Обычный 6 2 6 3 2" xfId="373"/>
    <cellStyle name="Обычный 6 2 6 3 2 2" xfId="897"/>
    <cellStyle name="Обычный 6 2 6 3 2 3" xfId="1418"/>
    <cellStyle name="Обычный 6 2 6 3 3" xfId="544"/>
    <cellStyle name="Обычный 6 2 6 3 3 2" xfId="1068"/>
    <cellStyle name="Обычный 6 2 6 3 3 3" xfId="1589"/>
    <cellStyle name="Обычный 6 2 6 3 4" xfId="726"/>
    <cellStyle name="Обычный 6 2 6 3 5" xfId="1247"/>
    <cellStyle name="Обычный 6 2 6 4" xfId="371"/>
    <cellStyle name="Обычный 6 2 6 4 2" xfId="895"/>
    <cellStyle name="Обычный 6 2 6 4 3" xfId="1416"/>
    <cellStyle name="Обычный 6 2 6 5" xfId="542"/>
    <cellStyle name="Обычный 6 2 6 5 2" xfId="1066"/>
    <cellStyle name="Обычный 6 2 6 5 3" xfId="1587"/>
    <cellStyle name="Обычный 6 2 6 6" xfId="724"/>
    <cellStyle name="Обычный 6 2 6 7" xfId="1245"/>
    <cellStyle name="Обычный 6 2 7" xfId="202"/>
    <cellStyle name="Обычный 6 2 7 2" xfId="374"/>
    <cellStyle name="Обычный 6 2 7 2 2" xfId="898"/>
    <cellStyle name="Обычный 6 2 7 2 3" xfId="1419"/>
    <cellStyle name="Обычный 6 2 7 3" xfId="545"/>
    <cellStyle name="Обычный 6 2 7 3 2" xfId="1069"/>
    <cellStyle name="Обычный 6 2 7 3 3" xfId="1590"/>
    <cellStyle name="Обычный 6 2 7 4" xfId="727"/>
    <cellStyle name="Обычный 6 2 7 5" xfId="1248"/>
    <cellStyle name="Обычный 6 2 8" xfId="203"/>
    <cellStyle name="Обычный 6 2 8 2" xfId="375"/>
    <cellStyle name="Обычный 6 2 8 2 2" xfId="899"/>
    <cellStyle name="Обычный 6 2 8 2 3" xfId="1420"/>
    <cellStyle name="Обычный 6 2 8 3" xfId="546"/>
    <cellStyle name="Обычный 6 2 8 3 2" xfId="1070"/>
    <cellStyle name="Обычный 6 2 8 3 3" xfId="1591"/>
    <cellStyle name="Обычный 6 2 8 4" xfId="728"/>
    <cellStyle name="Обычный 6 2 8 5" xfId="1249"/>
    <cellStyle name="Обычный 6 2 9" xfId="204"/>
    <cellStyle name="Обычный 6 2 9 2" xfId="376"/>
    <cellStyle name="Обычный 6 2 9 2 2" xfId="900"/>
    <cellStyle name="Обычный 6 2 9 2 3" xfId="1421"/>
    <cellStyle name="Обычный 6 2 9 3" xfId="547"/>
    <cellStyle name="Обычный 6 2 9 3 2" xfId="1071"/>
    <cellStyle name="Обычный 6 2 9 3 3" xfId="1592"/>
    <cellStyle name="Обычный 6 2 9 4" xfId="729"/>
    <cellStyle name="Обычный 6 2 9 5" xfId="1250"/>
    <cellStyle name="Обычный 6 3" xfId="126"/>
    <cellStyle name="Обычный 6 3 2" xfId="205"/>
    <cellStyle name="Обычный 6 3 2 2" xfId="206"/>
    <cellStyle name="Обычный 6 3 2 2 2" xfId="378"/>
    <cellStyle name="Обычный 6 3 2 2 2 2" xfId="902"/>
    <cellStyle name="Обычный 6 3 2 2 2 3" xfId="1423"/>
    <cellStyle name="Обычный 6 3 2 2 3" xfId="549"/>
    <cellStyle name="Обычный 6 3 2 2 3 2" xfId="1073"/>
    <cellStyle name="Обычный 6 3 2 2 3 3" xfId="1594"/>
    <cellStyle name="Обычный 6 3 2 2 4" xfId="731"/>
    <cellStyle name="Обычный 6 3 2 2 5" xfId="1252"/>
    <cellStyle name="Обычный 6 3 2 3" xfId="207"/>
    <cellStyle name="Обычный 6 3 2 3 2" xfId="379"/>
    <cellStyle name="Обычный 6 3 2 3 2 2" xfId="903"/>
    <cellStyle name="Обычный 6 3 2 3 2 3" xfId="1424"/>
    <cellStyle name="Обычный 6 3 2 3 3" xfId="550"/>
    <cellStyle name="Обычный 6 3 2 3 3 2" xfId="1074"/>
    <cellStyle name="Обычный 6 3 2 3 3 3" xfId="1595"/>
    <cellStyle name="Обычный 6 3 2 3 4" xfId="732"/>
    <cellStyle name="Обычный 6 3 2 3 5" xfId="1253"/>
    <cellStyle name="Обычный 6 3 2 4" xfId="377"/>
    <cellStyle name="Обычный 6 3 2 4 2" xfId="901"/>
    <cellStyle name="Обычный 6 3 2 4 3" xfId="1422"/>
    <cellStyle name="Обычный 6 3 2 5" xfId="548"/>
    <cellStyle name="Обычный 6 3 2 5 2" xfId="1072"/>
    <cellStyle name="Обычный 6 3 2 5 3" xfId="1593"/>
    <cellStyle name="Обычный 6 3 2 6" xfId="730"/>
    <cellStyle name="Обычный 6 3 2 7" xfId="1251"/>
    <cellStyle name="Обычный 6 3 3" xfId="208"/>
    <cellStyle name="Обычный 6 3 3 2" xfId="380"/>
    <cellStyle name="Обычный 6 3 3 2 2" xfId="904"/>
    <cellStyle name="Обычный 6 3 3 2 3" xfId="1425"/>
    <cellStyle name="Обычный 6 3 3 3" xfId="551"/>
    <cellStyle name="Обычный 6 3 3 3 2" xfId="1075"/>
    <cellStyle name="Обычный 6 3 3 3 3" xfId="1596"/>
    <cellStyle name="Обычный 6 3 3 4" xfId="733"/>
    <cellStyle name="Обычный 6 3 3 5" xfId="1254"/>
    <cellStyle name="Обычный 6 3 4" xfId="209"/>
    <cellStyle name="Обычный 6 3 4 2" xfId="381"/>
    <cellStyle name="Обычный 6 3 4 2 2" xfId="905"/>
    <cellStyle name="Обычный 6 3 4 2 3" xfId="1426"/>
    <cellStyle name="Обычный 6 3 4 3" xfId="552"/>
    <cellStyle name="Обычный 6 3 4 3 2" xfId="1076"/>
    <cellStyle name="Обычный 6 3 4 3 3" xfId="1597"/>
    <cellStyle name="Обычный 6 3 4 4" xfId="734"/>
    <cellStyle name="Обычный 6 3 4 5" xfId="1255"/>
    <cellStyle name="Обычный 6 3 5" xfId="298"/>
    <cellStyle name="Обычный 6 3 5 2" xfId="822"/>
    <cellStyle name="Обычный 6 3 5 3" xfId="1343"/>
    <cellStyle name="Обычный 6 3 6" xfId="469"/>
    <cellStyle name="Обычный 6 3 6 2" xfId="993"/>
    <cellStyle name="Обычный 6 3 6 3" xfId="1514"/>
    <cellStyle name="Обычный 6 3 7" xfId="651"/>
    <cellStyle name="Обычный 6 3 8" xfId="1172"/>
    <cellStyle name="Обычный 6 4" xfId="119"/>
    <cellStyle name="Обычный 6 4 2" xfId="210"/>
    <cellStyle name="Обычный 6 4 2 2" xfId="211"/>
    <cellStyle name="Обычный 6 4 2 2 2" xfId="383"/>
    <cellStyle name="Обычный 6 4 2 2 2 2" xfId="907"/>
    <cellStyle name="Обычный 6 4 2 2 2 3" xfId="1428"/>
    <cellStyle name="Обычный 6 4 2 2 3" xfId="554"/>
    <cellStyle name="Обычный 6 4 2 2 3 2" xfId="1078"/>
    <cellStyle name="Обычный 6 4 2 2 3 3" xfId="1599"/>
    <cellStyle name="Обычный 6 4 2 2 4" xfId="736"/>
    <cellStyle name="Обычный 6 4 2 2 5" xfId="1257"/>
    <cellStyle name="Обычный 6 4 2 3" xfId="212"/>
    <cellStyle name="Обычный 6 4 2 3 2" xfId="384"/>
    <cellStyle name="Обычный 6 4 2 3 2 2" xfId="908"/>
    <cellStyle name="Обычный 6 4 2 3 2 3" xfId="1429"/>
    <cellStyle name="Обычный 6 4 2 3 3" xfId="555"/>
    <cellStyle name="Обычный 6 4 2 3 3 2" xfId="1079"/>
    <cellStyle name="Обычный 6 4 2 3 3 3" xfId="1600"/>
    <cellStyle name="Обычный 6 4 2 3 4" xfId="737"/>
    <cellStyle name="Обычный 6 4 2 3 5" xfId="1258"/>
    <cellStyle name="Обычный 6 4 2 4" xfId="382"/>
    <cellStyle name="Обычный 6 4 2 4 2" xfId="906"/>
    <cellStyle name="Обычный 6 4 2 4 3" xfId="1427"/>
    <cellStyle name="Обычный 6 4 2 5" xfId="553"/>
    <cellStyle name="Обычный 6 4 2 5 2" xfId="1077"/>
    <cellStyle name="Обычный 6 4 2 5 3" xfId="1598"/>
    <cellStyle name="Обычный 6 4 2 6" xfId="735"/>
    <cellStyle name="Обычный 6 4 2 7" xfId="1256"/>
    <cellStyle name="Обычный 6 4 3" xfId="213"/>
    <cellStyle name="Обычный 6 4 3 2" xfId="385"/>
    <cellStyle name="Обычный 6 4 3 2 2" xfId="909"/>
    <cellStyle name="Обычный 6 4 3 2 3" xfId="1430"/>
    <cellStyle name="Обычный 6 4 3 3" xfId="556"/>
    <cellStyle name="Обычный 6 4 3 3 2" xfId="1080"/>
    <cellStyle name="Обычный 6 4 3 3 3" xfId="1601"/>
    <cellStyle name="Обычный 6 4 3 4" xfId="738"/>
    <cellStyle name="Обычный 6 4 3 5" xfId="1259"/>
    <cellStyle name="Обычный 6 4 4" xfId="214"/>
    <cellStyle name="Обычный 6 4 4 2" xfId="386"/>
    <cellStyle name="Обычный 6 4 4 2 2" xfId="910"/>
    <cellStyle name="Обычный 6 4 4 2 3" xfId="1431"/>
    <cellStyle name="Обычный 6 4 4 3" xfId="557"/>
    <cellStyle name="Обычный 6 4 4 3 2" xfId="1081"/>
    <cellStyle name="Обычный 6 4 4 3 3" xfId="1602"/>
    <cellStyle name="Обычный 6 4 4 4" xfId="739"/>
    <cellStyle name="Обычный 6 4 4 5" xfId="1260"/>
    <cellStyle name="Обычный 6 4 5" xfId="291"/>
    <cellStyle name="Обычный 6 4 5 2" xfId="815"/>
    <cellStyle name="Обычный 6 4 5 3" xfId="1336"/>
    <cellStyle name="Обычный 6 4 6" xfId="462"/>
    <cellStyle name="Обычный 6 4 6 2" xfId="986"/>
    <cellStyle name="Обычный 6 4 6 3" xfId="1507"/>
    <cellStyle name="Обычный 6 4 7" xfId="644"/>
    <cellStyle name="Обычный 6 4 8" xfId="1165"/>
    <cellStyle name="Обычный 6 5" xfId="215"/>
    <cellStyle name="Обычный 6 5 2" xfId="216"/>
    <cellStyle name="Обычный 6 5 2 2" xfId="388"/>
    <cellStyle name="Обычный 6 5 2 2 2" xfId="912"/>
    <cellStyle name="Обычный 6 5 2 2 3" xfId="1433"/>
    <cellStyle name="Обычный 6 5 2 3" xfId="559"/>
    <cellStyle name="Обычный 6 5 2 3 2" xfId="1083"/>
    <cellStyle name="Обычный 6 5 2 3 3" xfId="1604"/>
    <cellStyle name="Обычный 6 5 2 4" xfId="741"/>
    <cellStyle name="Обычный 6 5 2 5" xfId="1262"/>
    <cellStyle name="Обычный 6 5 3" xfId="217"/>
    <cellStyle name="Обычный 6 5 3 2" xfId="389"/>
    <cellStyle name="Обычный 6 5 3 2 2" xfId="913"/>
    <cellStyle name="Обычный 6 5 3 2 3" xfId="1434"/>
    <cellStyle name="Обычный 6 5 3 3" xfId="560"/>
    <cellStyle name="Обычный 6 5 3 3 2" xfId="1084"/>
    <cellStyle name="Обычный 6 5 3 3 3" xfId="1605"/>
    <cellStyle name="Обычный 6 5 3 4" xfId="742"/>
    <cellStyle name="Обычный 6 5 3 5" xfId="1263"/>
    <cellStyle name="Обычный 6 5 4" xfId="387"/>
    <cellStyle name="Обычный 6 5 4 2" xfId="911"/>
    <cellStyle name="Обычный 6 5 4 3" xfId="1432"/>
    <cellStyle name="Обычный 6 5 5" xfId="558"/>
    <cellStyle name="Обычный 6 5 5 2" xfId="1082"/>
    <cellStyle name="Обычный 6 5 5 3" xfId="1603"/>
    <cellStyle name="Обычный 6 5 6" xfId="740"/>
    <cellStyle name="Обычный 6 5 7" xfId="1261"/>
    <cellStyle name="Обычный 6 6" xfId="218"/>
    <cellStyle name="Обычный 6 6 2" xfId="390"/>
    <cellStyle name="Обычный 6 6 2 2" xfId="914"/>
    <cellStyle name="Обычный 6 6 2 3" xfId="1435"/>
    <cellStyle name="Обычный 6 6 3" xfId="561"/>
    <cellStyle name="Обычный 6 6 3 2" xfId="1085"/>
    <cellStyle name="Обычный 6 6 3 3" xfId="1606"/>
    <cellStyle name="Обычный 6 6 4" xfId="743"/>
    <cellStyle name="Обычный 6 6 5" xfId="1264"/>
    <cellStyle name="Обычный 6 7" xfId="219"/>
    <cellStyle name="Обычный 6 7 2" xfId="391"/>
    <cellStyle name="Обычный 6 7 2 2" xfId="915"/>
    <cellStyle name="Обычный 6 7 2 3" xfId="1436"/>
    <cellStyle name="Обычный 6 7 3" xfId="562"/>
    <cellStyle name="Обычный 6 7 3 2" xfId="1086"/>
    <cellStyle name="Обычный 6 7 3 3" xfId="1607"/>
    <cellStyle name="Обычный 6 7 4" xfId="744"/>
    <cellStyle name="Обычный 6 7 5" xfId="1265"/>
    <cellStyle name="Обычный 6 8" xfId="220"/>
    <cellStyle name="Обычный 6 8 2" xfId="392"/>
    <cellStyle name="Обычный 6 8 2 2" xfId="916"/>
    <cellStyle name="Обычный 6 8 2 3" xfId="1437"/>
    <cellStyle name="Обычный 6 8 3" xfId="563"/>
    <cellStyle name="Обычный 6 8 3 2" xfId="1087"/>
    <cellStyle name="Обычный 6 8 3 3" xfId="1608"/>
    <cellStyle name="Обычный 6 8 4" xfId="745"/>
    <cellStyle name="Обычный 6 8 5" xfId="1266"/>
    <cellStyle name="Обычный 6 9" xfId="108"/>
    <cellStyle name="Обычный 6 9 2" xfId="634"/>
    <cellStyle name="Обычный 6 9 3" xfId="1155"/>
    <cellStyle name="Обычный 7" xfId="55"/>
    <cellStyle name="Обычный 7 2" xfId="59"/>
    <cellStyle name="Обычный 7 2 10" xfId="457"/>
    <cellStyle name="Обычный 7 2 10 2" xfId="981"/>
    <cellStyle name="Обычный 7 2 10 3" xfId="1502"/>
    <cellStyle name="Обычный 7 2 11" xfId="632"/>
    <cellStyle name="Обычный 7 2 12" xfId="1153"/>
    <cellStyle name="Обычный 7 2 2" xfId="131"/>
    <cellStyle name="Обычный 7 2 2 2" xfId="221"/>
    <cellStyle name="Обычный 7 2 2 2 2" xfId="222"/>
    <cellStyle name="Обычный 7 2 2 2 2 2" xfId="394"/>
    <cellStyle name="Обычный 7 2 2 2 2 2 2" xfId="918"/>
    <cellStyle name="Обычный 7 2 2 2 2 2 3" xfId="1439"/>
    <cellStyle name="Обычный 7 2 2 2 2 3" xfId="565"/>
    <cellStyle name="Обычный 7 2 2 2 2 3 2" xfId="1089"/>
    <cellStyle name="Обычный 7 2 2 2 2 3 3" xfId="1610"/>
    <cellStyle name="Обычный 7 2 2 2 2 4" xfId="747"/>
    <cellStyle name="Обычный 7 2 2 2 2 5" xfId="1268"/>
    <cellStyle name="Обычный 7 2 2 2 3" xfId="223"/>
    <cellStyle name="Обычный 7 2 2 2 3 2" xfId="395"/>
    <cellStyle name="Обычный 7 2 2 2 3 2 2" xfId="919"/>
    <cellStyle name="Обычный 7 2 2 2 3 2 3" xfId="1440"/>
    <cellStyle name="Обычный 7 2 2 2 3 3" xfId="566"/>
    <cellStyle name="Обычный 7 2 2 2 3 3 2" xfId="1090"/>
    <cellStyle name="Обычный 7 2 2 2 3 3 3" xfId="1611"/>
    <cellStyle name="Обычный 7 2 2 2 3 4" xfId="748"/>
    <cellStyle name="Обычный 7 2 2 2 3 5" xfId="1269"/>
    <cellStyle name="Обычный 7 2 2 2 4" xfId="393"/>
    <cellStyle name="Обычный 7 2 2 2 4 2" xfId="917"/>
    <cellStyle name="Обычный 7 2 2 2 4 3" xfId="1438"/>
    <cellStyle name="Обычный 7 2 2 2 5" xfId="564"/>
    <cellStyle name="Обычный 7 2 2 2 5 2" xfId="1088"/>
    <cellStyle name="Обычный 7 2 2 2 5 3" xfId="1609"/>
    <cellStyle name="Обычный 7 2 2 2 6" xfId="746"/>
    <cellStyle name="Обычный 7 2 2 2 7" xfId="1267"/>
    <cellStyle name="Обычный 7 2 2 3" xfId="224"/>
    <cellStyle name="Обычный 7 2 2 3 2" xfId="396"/>
    <cellStyle name="Обычный 7 2 2 3 2 2" xfId="920"/>
    <cellStyle name="Обычный 7 2 2 3 2 3" xfId="1441"/>
    <cellStyle name="Обычный 7 2 2 3 3" xfId="567"/>
    <cellStyle name="Обычный 7 2 2 3 3 2" xfId="1091"/>
    <cellStyle name="Обычный 7 2 2 3 3 3" xfId="1612"/>
    <cellStyle name="Обычный 7 2 2 3 4" xfId="749"/>
    <cellStyle name="Обычный 7 2 2 3 5" xfId="1270"/>
    <cellStyle name="Обычный 7 2 2 4" xfId="225"/>
    <cellStyle name="Обычный 7 2 2 4 2" xfId="397"/>
    <cellStyle name="Обычный 7 2 2 4 2 2" xfId="921"/>
    <cellStyle name="Обычный 7 2 2 4 2 3" xfId="1442"/>
    <cellStyle name="Обычный 7 2 2 4 3" xfId="568"/>
    <cellStyle name="Обычный 7 2 2 4 3 2" xfId="1092"/>
    <cellStyle name="Обычный 7 2 2 4 3 3" xfId="1613"/>
    <cellStyle name="Обычный 7 2 2 4 4" xfId="750"/>
    <cellStyle name="Обычный 7 2 2 4 5" xfId="1271"/>
    <cellStyle name="Обычный 7 2 2 5" xfId="303"/>
    <cellStyle name="Обычный 7 2 2 5 2" xfId="827"/>
    <cellStyle name="Обычный 7 2 2 5 3" xfId="1348"/>
    <cellStyle name="Обычный 7 2 2 6" xfId="474"/>
    <cellStyle name="Обычный 7 2 2 6 2" xfId="998"/>
    <cellStyle name="Обычный 7 2 2 6 3" xfId="1519"/>
    <cellStyle name="Обычный 7 2 2 7" xfId="656"/>
    <cellStyle name="Обычный 7 2 2 8" xfId="1177"/>
    <cellStyle name="Обычный 7 2 3" xfId="124"/>
    <cellStyle name="Обычный 7 2 3 2" xfId="226"/>
    <cellStyle name="Обычный 7 2 3 2 2" xfId="227"/>
    <cellStyle name="Обычный 7 2 3 2 2 2" xfId="399"/>
    <cellStyle name="Обычный 7 2 3 2 2 2 2" xfId="923"/>
    <cellStyle name="Обычный 7 2 3 2 2 2 3" xfId="1444"/>
    <cellStyle name="Обычный 7 2 3 2 2 3" xfId="570"/>
    <cellStyle name="Обычный 7 2 3 2 2 3 2" xfId="1094"/>
    <cellStyle name="Обычный 7 2 3 2 2 3 3" xfId="1615"/>
    <cellStyle name="Обычный 7 2 3 2 2 4" xfId="752"/>
    <cellStyle name="Обычный 7 2 3 2 2 5" xfId="1273"/>
    <cellStyle name="Обычный 7 2 3 2 3" xfId="228"/>
    <cellStyle name="Обычный 7 2 3 2 3 2" xfId="400"/>
    <cellStyle name="Обычный 7 2 3 2 3 2 2" xfId="924"/>
    <cellStyle name="Обычный 7 2 3 2 3 2 3" xfId="1445"/>
    <cellStyle name="Обычный 7 2 3 2 3 3" xfId="571"/>
    <cellStyle name="Обычный 7 2 3 2 3 3 2" xfId="1095"/>
    <cellStyle name="Обычный 7 2 3 2 3 3 3" xfId="1616"/>
    <cellStyle name="Обычный 7 2 3 2 3 4" xfId="753"/>
    <cellStyle name="Обычный 7 2 3 2 3 5" xfId="1274"/>
    <cellStyle name="Обычный 7 2 3 2 4" xfId="398"/>
    <cellStyle name="Обычный 7 2 3 2 4 2" xfId="922"/>
    <cellStyle name="Обычный 7 2 3 2 4 3" xfId="1443"/>
    <cellStyle name="Обычный 7 2 3 2 5" xfId="569"/>
    <cellStyle name="Обычный 7 2 3 2 5 2" xfId="1093"/>
    <cellStyle name="Обычный 7 2 3 2 5 3" xfId="1614"/>
    <cellStyle name="Обычный 7 2 3 2 6" xfId="751"/>
    <cellStyle name="Обычный 7 2 3 2 7" xfId="1272"/>
    <cellStyle name="Обычный 7 2 3 3" xfId="229"/>
    <cellStyle name="Обычный 7 2 3 3 2" xfId="401"/>
    <cellStyle name="Обычный 7 2 3 3 2 2" xfId="925"/>
    <cellStyle name="Обычный 7 2 3 3 2 3" xfId="1446"/>
    <cellStyle name="Обычный 7 2 3 3 3" xfId="572"/>
    <cellStyle name="Обычный 7 2 3 3 3 2" xfId="1096"/>
    <cellStyle name="Обычный 7 2 3 3 3 3" xfId="1617"/>
    <cellStyle name="Обычный 7 2 3 3 4" xfId="754"/>
    <cellStyle name="Обычный 7 2 3 3 5" xfId="1275"/>
    <cellStyle name="Обычный 7 2 3 4" xfId="230"/>
    <cellStyle name="Обычный 7 2 3 4 2" xfId="402"/>
    <cellStyle name="Обычный 7 2 3 4 2 2" xfId="926"/>
    <cellStyle name="Обычный 7 2 3 4 2 3" xfId="1447"/>
    <cellStyle name="Обычный 7 2 3 4 3" xfId="573"/>
    <cellStyle name="Обычный 7 2 3 4 3 2" xfId="1097"/>
    <cellStyle name="Обычный 7 2 3 4 3 3" xfId="1618"/>
    <cellStyle name="Обычный 7 2 3 4 4" xfId="755"/>
    <cellStyle name="Обычный 7 2 3 4 5" xfId="1276"/>
    <cellStyle name="Обычный 7 2 3 5" xfId="296"/>
    <cellStyle name="Обычный 7 2 3 5 2" xfId="820"/>
    <cellStyle name="Обычный 7 2 3 5 3" xfId="1341"/>
    <cellStyle name="Обычный 7 2 3 6" xfId="467"/>
    <cellStyle name="Обычный 7 2 3 6 2" xfId="991"/>
    <cellStyle name="Обычный 7 2 3 6 3" xfId="1512"/>
    <cellStyle name="Обычный 7 2 3 7" xfId="649"/>
    <cellStyle name="Обычный 7 2 3 8" xfId="1170"/>
    <cellStyle name="Обычный 7 2 4" xfId="231"/>
    <cellStyle name="Обычный 7 2 4 2" xfId="232"/>
    <cellStyle name="Обычный 7 2 4 2 2" xfId="404"/>
    <cellStyle name="Обычный 7 2 4 2 2 2" xfId="928"/>
    <cellStyle name="Обычный 7 2 4 2 2 3" xfId="1449"/>
    <cellStyle name="Обычный 7 2 4 2 3" xfId="575"/>
    <cellStyle name="Обычный 7 2 4 2 3 2" xfId="1099"/>
    <cellStyle name="Обычный 7 2 4 2 3 3" xfId="1620"/>
    <cellStyle name="Обычный 7 2 4 2 4" xfId="757"/>
    <cellStyle name="Обычный 7 2 4 2 5" xfId="1278"/>
    <cellStyle name="Обычный 7 2 4 3" xfId="233"/>
    <cellStyle name="Обычный 7 2 4 3 2" xfId="405"/>
    <cellStyle name="Обычный 7 2 4 3 2 2" xfId="929"/>
    <cellStyle name="Обычный 7 2 4 3 2 3" xfId="1450"/>
    <cellStyle name="Обычный 7 2 4 3 3" xfId="576"/>
    <cellStyle name="Обычный 7 2 4 3 3 2" xfId="1100"/>
    <cellStyle name="Обычный 7 2 4 3 3 3" xfId="1621"/>
    <cellStyle name="Обычный 7 2 4 3 4" xfId="758"/>
    <cellStyle name="Обычный 7 2 4 3 5" xfId="1279"/>
    <cellStyle name="Обычный 7 2 4 4" xfId="403"/>
    <cellStyle name="Обычный 7 2 4 4 2" xfId="927"/>
    <cellStyle name="Обычный 7 2 4 4 3" xfId="1448"/>
    <cellStyle name="Обычный 7 2 4 5" xfId="574"/>
    <cellStyle name="Обычный 7 2 4 5 2" xfId="1098"/>
    <cellStyle name="Обычный 7 2 4 5 3" xfId="1619"/>
    <cellStyle name="Обычный 7 2 4 6" xfId="756"/>
    <cellStyle name="Обычный 7 2 4 7" xfId="1277"/>
    <cellStyle name="Обычный 7 2 5" xfId="234"/>
    <cellStyle name="Обычный 7 2 5 2" xfId="406"/>
    <cellStyle name="Обычный 7 2 5 2 2" xfId="930"/>
    <cellStyle name="Обычный 7 2 5 2 3" xfId="1451"/>
    <cellStyle name="Обычный 7 2 5 3" xfId="577"/>
    <cellStyle name="Обычный 7 2 5 3 2" xfId="1101"/>
    <cellStyle name="Обычный 7 2 5 3 3" xfId="1622"/>
    <cellStyle name="Обычный 7 2 5 4" xfId="759"/>
    <cellStyle name="Обычный 7 2 5 5" xfId="1280"/>
    <cellStyle name="Обычный 7 2 6" xfId="235"/>
    <cellStyle name="Обычный 7 2 6 2" xfId="407"/>
    <cellStyle name="Обычный 7 2 6 2 2" xfId="931"/>
    <cellStyle name="Обычный 7 2 6 2 3" xfId="1452"/>
    <cellStyle name="Обычный 7 2 6 3" xfId="578"/>
    <cellStyle name="Обычный 7 2 6 3 2" xfId="1102"/>
    <cellStyle name="Обычный 7 2 6 3 3" xfId="1623"/>
    <cellStyle name="Обычный 7 2 6 4" xfId="760"/>
    <cellStyle name="Обычный 7 2 6 5" xfId="1281"/>
    <cellStyle name="Обычный 7 2 7" xfId="236"/>
    <cellStyle name="Обычный 7 2 7 2" xfId="408"/>
    <cellStyle name="Обычный 7 2 7 2 2" xfId="932"/>
    <cellStyle name="Обычный 7 2 7 2 3" xfId="1453"/>
    <cellStyle name="Обычный 7 2 7 3" xfId="579"/>
    <cellStyle name="Обычный 7 2 7 3 2" xfId="1103"/>
    <cellStyle name="Обычный 7 2 7 3 3" xfId="1624"/>
    <cellStyle name="Обычный 7 2 7 4" xfId="761"/>
    <cellStyle name="Обычный 7 2 7 5" xfId="1282"/>
    <cellStyle name="Обычный 7 2 8" xfId="113"/>
    <cellStyle name="Обычный 7 2 8 2" xfId="639"/>
    <cellStyle name="Обычный 7 2 8 3" xfId="1160"/>
    <cellStyle name="Обычный 7 2 9" xfId="286"/>
    <cellStyle name="Обычный 7 2 9 2" xfId="810"/>
    <cellStyle name="Обычный 7 2 9 3" xfId="1331"/>
    <cellStyle name="Обычный 8" xfId="58"/>
    <cellStyle name="Обычный 9" xfId="115"/>
    <cellStyle name="Обычный 9 2" xfId="133"/>
    <cellStyle name="Обычный 9 2 2" xfId="237"/>
    <cellStyle name="Обычный 9 2 2 2" xfId="238"/>
    <cellStyle name="Обычный 9 2 2 2 2" xfId="410"/>
    <cellStyle name="Обычный 9 2 2 2 2 2" xfId="934"/>
    <cellStyle name="Обычный 9 2 2 2 2 3" xfId="1455"/>
    <cellStyle name="Обычный 9 2 2 2 3" xfId="581"/>
    <cellStyle name="Обычный 9 2 2 2 3 2" xfId="1105"/>
    <cellStyle name="Обычный 9 2 2 2 3 3" xfId="1626"/>
    <cellStyle name="Обычный 9 2 2 2 4" xfId="763"/>
    <cellStyle name="Обычный 9 2 2 2 5" xfId="1284"/>
    <cellStyle name="Обычный 9 2 2 3" xfId="239"/>
    <cellStyle name="Обычный 9 2 2 3 2" xfId="411"/>
    <cellStyle name="Обычный 9 2 2 3 2 2" xfId="935"/>
    <cellStyle name="Обычный 9 2 2 3 2 3" xfId="1456"/>
    <cellStyle name="Обычный 9 2 2 3 3" xfId="582"/>
    <cellStyle name="Обычный 9 2 2 3 3 2" xfId="1106"/>
    <cellStyle name="Обычный 9 2 2 3 3 3" xfId="1627"/>
    <cellStyle name="Обычный 9 2 2 3 4" xfId="764"/>
    <cellStyle name="Обычный 9 2 2 3 5" xfId="1285"/>
    <cellStyle name="Обычный 9 2 2 4" xfId="240"/>
    <cellStyle name="Обычный 9 2 2 4 2" xfId="412"/>
    <cellStyle name="Обычный 9 2 2 4 2 2" xfId="936"/>
    <cellStyle name="Обычный 9 2 2 4 2 3" xfId="1457"/>
    <cellStyle name="Обычный 9 2 2 4 3" xfId="583"/>
    <cellStyle name="Обычный 9 2 2 4 3 2" xfId="1107"/>
    <cellStyle name="Обычный 9 2 2 4 3 3" xfId="1628"/>
    <cellStyle name="Обычный 9 2 2 4 4" xfId="765"/>
    <cellStyle name="Обычный 9 2 2 4 5" xfId="1286"/>
    <cellStyle name="Обычный 9 2 2 5" xfId="409"/>
    <cellStyle name="Обычный 9 2 2 5 2" xfId="933"/>
    <cellStyle name="Обычный 9 2 2 5 3" xfId="1454"/>
    <cellStyle name="Обычный 9 2 2 6" xfId="580"/>
    <cellStyle name="Обычный 9 2 2 6 2" xfId="1104"/>
    <cellStyle name="Обычный 9 2 2 6 3" xfId="1625"/>
    <cellStyle name="Обычный 9 2 2 7" xfId="762"/>
    <cellStyle name="Обычный 9 2 2 8" xfId="1283"/>
    <cellStyle name="Обычный 9 2 3" xfId="241"/>
    <cellStyle name="Обычный 9 2 3 2" xfId="413"/>
    <cellStyle name="Обычный 9 2 3 2 2" xfId="937"/>
    <cellStyle name="Обычный 9 2 3 2 3" xfId="1458"/>
    <cellStyle name="Обычный 9 2 3 3" xfId="584"/>
    <cellStyle name="Обычный 9 2 3 3 2" xfId="1108"/>
    <cellStyle name="Обычный 9 2 3 3 3" xfId="1629"/>
    <cellStyle name="Обычный 9 2 3 4" xfId="766"/>
    <cellStyle name="Обычный 9 2 3 5" xfId="1287"/>
    <cellStyle name="Обычный 9 2 4" xfId="242"/>
    <cellStyle name="Обычный 9 2 4 2" xfId="414"/>
    <cellStyle name="Обычный 9 2 4 2 2" xfId="938"/>
    <cellStyle name="Обычный 9 2 4 2 3" xfId="1459"/>
    <cellStyle name="Обычный 9 2 4 3" xfId="585"/>
    <cellStyle name="Обычный 9 2 4 3 2" xfId="1109"/>
    <cellStyle name="Обычный 9 2 4 3 3" xfId="1630"/>
    <cellStyle name="Обычный 9 2 4 4" xfId="767"/>
    <cellStyle name="Обычный 9 2 4 5" xfId="1288"/>
    <cellStyle name="Обычный 9 2 5" xfId="305"/>
    <cellStyle name="Обычный 9 2 5 2" xfId="829"/>
    <cellStyle name="Обычный 9 2 5 3" xfId="1350"/>
    <cellStyle name="Обычный 9 2 6" xfId="476"/>
    <cellStyle name="Обычный 9 2 6 2" xfId="1000"/>
    <cellStyle name="Обычный 9 2 6 3" xfId="1521"/>
    <cellStyle name="Обычный 9 2 7" xfId="658"/>
    <cellStyle name="Обычный 9 2 8" xfId="1179"/>
    <cellStyle name="Обычный 9 3" xfId="138"/>
    <cellStyle name="Обычный 9 3 2" xfId="243"/>
    <cellStyle name="Обычный 9 3 2 2" xfId="415"/>
    <cellStyle name="Обычный 9 3 2 2 2" xfId="939"/>
    <cellStyle name="Обычный 9 3 2 2 3" xfId="1460"/>
    <cellStyle name="Обычный 9 3 2 3" xfId="586"/>
    <cellStyle name="Обычный 9 3 2 3 2" xfId="1110"/>
    <cellStyle name="Обычный 9 3 2 3 3" xfId="1631"/>
    <cellStyle name="Обычный 9 3 2 4" xfId="768"/>
    <cellStyle name="Обычный 9 3 2 5" xfId="1289"/>
    <cellStyle name="Обычный 9 3 3" xfId="244"/>
    <cellStyle name="Обычный 9 3 3 2" xfId="416"/>
    <cellStyle name="Обычный 9 3 3 2 2" xfId="940"/>
    <cellStyle name="Обычный 9 3 3 2 3" xfId="1461"/>
    <cellStyle name="Обычный 9 3 3 3" xfId="587"/>
    <cellStyle name="Обычный 9 3 3 3 2" xfId="1111"/>
    <cellStyle name="Обычный 9 3 3 3 3" xfId="1632"/>
    <cellStyle name="Обычный 9 3 3 4" xfId="769"/>
    <cellStyle name="Обычный 9 3 3 5" xfId="1290"/>
    <cellStyle name="Обычный 9 3 4" xfId="245"/>
    <cellStyle name="Обычный 9 3 4 2" xfId="417"/>
    <cellStyle name="Обычный 9 3 4 2 2" xfId="941"/>
    <cellStyle name="Обычный 9 3 4 2 3" xfId="1462"/>
    <cellStyle name="Обычный 9 3 4 3" xfId="588"/>
    <cellStyle name="Обычный 9 3 4 3 2" xfId="1112"/>
    <cellStyle name="Обычный 9 3 4 3 3" xfId="1633"/>
    <cellStyle name="Обычный 9 3 4 4" xfId="770"/>
    <cellStyle name="Обычный 9 3 4 5" xfId="1291"/>
    <cellStyle name="Обычный 9 3 5" xfId="310"/>
    <cellStyle name="Обычный 9 3 5 2" xfId="834"/>
    <cellStyle name="Обычный 9 3 5 3" xfId="1355"/>
    <cellStyle name="Обычный 9 3 6" xfId="481"/>
    <cellStyle name="Обычный 9 3 6 2" xfId="1005"/>
    <cellStyle name="Обычный 9 3 6 3" xfId="1526"/>
    <cellStyle name="Обычный 9 3 7" xfId="663"/>
    <cellStyle name="Обычный 9 3 8" xfId="1184"/>
    <cellStyle name="Обычный 9 4" xfId="246"/>
    <cellStyle name="Обычный 9 4 2" xfId="418"/>
    <cellStyle name="Обычный 9 4 2 2" xfId="942"/>
    <cellStyle name="Обычный 9 4 2 3" xfId="1463"/>
    <cellStyle name="Обычный 9 4 3" xfId="589"/>
    <cellStyle name="Обычный 9 4 3 2" xfId="1113"/>
    <cellStyle name="Обычный 9 4 3 3" xfId="1634"/>
    <cellStyle name="Обычный 9 4 4" xfId="771"/>
    <cellStyle name="Обычный 9 4 5" xfId="1292"/>
    <cellStyle name="Обычный 9 5" xfId="247"/>
    <cellStyle name="Обычный 9 5 2" xfId="419"/>
    <cellStyle name="Обычный 9 5 2 2" xfId="943"/>
    <cellStyle name="Обычный 9 5 2 3" xfId="1464"/>
    <cellStyle name="Обычный 9 5 3" xfId="590"/>
    <cellStyle name="Обычный 9 5 3 2" xfId="1114"/>
    <cellStyle name="Обычный 9 5 3 3" xfId="1635"/>
    <cellStyle name="Обычный 9 5 4" xfId="772"/>
    <cellStyle name="Обычный 9 5 5" xfId="1293"/>
    <cellStyle name="Обычный 9 6" xfId="288"/>
    <cellStyle name="Обычный 9 6 2" xfId="812"/>
    <cellStyle name="Обычный 9 6 3" xfId="1333"/>
    <cellStyle name="Обычный 9 7" xfId="459"/>
    <cellStyle name="Обычный 9 7 2" xfId="983"/>
    <cellStyle name="Обычный 9 7 3" xfId="1504"/>
    <cellStyle name="Обычный 9 8" xfId="641"/>
    <cellStyle name="Обычный 9 9" xfId="1162"/>
    <cellStyle name="Обычный_Формат МЭ  - (кор  08 09 2010) 2" xfId="623"/>
    <cellStyle name="Обычный_Форматы по компаниям_last" xfId="46"/>
    <cellStyle name="Обычный_Форматы по компаниям_last 2" xfId="107"/>
    <cellStyle name="Плохой" xfId="38" builtinId="27" customBuiltin="1"/>
    <cellStyle name="Плохой 2" xfId="96"/>
    <cellStyle name="Пояснение" xfId="39" builtinId="53" customBuiltin="1"/>
    <cellStyle name="Пояснение 2" xfId="97"/>
    <cellStyle name="Примечание" xfId="40" builtinId="10" customBuiltin="1"/>
    <cellStyle name="Примечание 2" xfId="98"/>
    <cellStyle name="Процентный 2" xfId="104"/>
    <cellStyle name="Процентный 3" xfId="105"/>
    <cellStyle name="Связанная ячейка" xfId="41" builtinId="24" customBuiltin="1"/>
    <cellStyle name="Связанная ячейка 2" xfId="99"/>
    <cellStyle name="Стиль 1" xfId="106"/>
    <cellStyle name="Текст предупреждения" xfId="42" builtinId="11" customBuiltin="1"/>
    <cellStyle name="Текст предупреждения 2" xfId="100"/>
    <cellStyle name="Финансовый" xfId="626" builtinId="3"/>
    <cellStyle name="Финансовый 2" xfId="50"/>
    <cellStyle name="Финансовый 2 10" xfId="453"/>
    <cellStyle name="Финансовый 2 10 2" xfId="977"/>
    <cellStyle name="Финансовый 2 10 3" xfId="1498"/>
    <cellStyle name="Финансовый 2 11" xfId="628"/>
    <cellStyle name="Финансовый 2 12" xfId="1149"/>
    <cellStyle name="Финансовый 2 2" xfId="127"/>
    <cellStyle name="Финансовый 2 2 2" xfId="248"/>
    <cellStyle name="Финансовый 2 2 2 2" xfId="249"/>
    <cellStyle name="Финансовый 2 2 2 2 2" xfId="51"/>
    <cellStyle name="Финансовый 2 2 2 2 3" xfId="421"/>
    <cellStyle name="Финансовый 2 2 2 2 3 2" xfId="945"/>
    <cellStyle name="Финансовый 2 2 2 2 3 3" xfId="1466"/>
    <cellStyle name="Финансовый 2 2 2 2 4" xfId="592"/>
    <cellStyle name="Финансовый 2 2 2 2 4 2" xfId="1116"/>
    <cellStyle name="Финансовый 2 2 2 2 4 3" xfId="1637"/>
    <cellStyle name="Финансовый 2 2 2 2 5" xfId="774"/>
    <cellStyle name="Финансовый 2 2 2 2 6" xfId="1295"/>
    <cellStyle name="Финансовый 2 2 2 3" xfId="250"/>
    <cellStyle name="Финансовый 2 2 2 3 2" xfId="422"/>
    <cellStyle name="Финансовый 2 2 2 3 2 2" xfId="946"/>
    <cellStyle name="Финансовый 2 2 2 3 2 3" xfId="1467"/>
    <cellStyle name="Финансовый 2 2 2 3 3" xfId="593"/>
    <cellStyle name="Финансовый 2 2 2 3 3 2" xfId="1117"/>
    <cellStyle name="Финансовый 2 2 2 3 3 3" xfId="1638"/>
    <cellStyle name="Финансовый 2 2 2 3 4" xfId="775"/>
    <cellStyle name="Финансовый 2 2 2 3 5" xfId="1296"/>
    <cellStyle name="Финансовый 2 2 2 4" xfId="420"/>
    <cellStyle name="Финансовый 2 2 2 4 2" xfId="944"/>
    <cellStyle name="Финансовый 2 2 2 4 3" xfId="1465"/>
    <cellStyle name="Финансовый 2 2 2 5" xfId="591"/>
    <cellStyle name="Финансовый 2 2 2 5 2" xfId="1115"/>
    <cellStyle name="Финансовый 2 2 2 5 3" xfId="1636"/>
    <cellStyle name="Финансовый 2 2 2 6" xfId="773"/>
    <cellStyle name="Финансовый 2 2 2 7" xfId="1294"/>
    <cellStyle name="Финансовый 2 2 3" xfId="251"/>
    <cellStyle name="Финансовый 2 2 3 2" xfId="423"/>
    <cellStyle name="Финансовый 2 2 3 2 2" xfId="947"/>
    <cellStyle name="Финансовый 2 2 3 2 3" xfId="1468"/>
    <cellStyle name="Финансовый 2 2 3 3" xfId="594"/>
    <cellStyle name="Финансовый 2 2 3 3 2" xfId="1118"/>
    <cellStyle name="Финансовый 2 2 3 3 3" xfId="1639"/>
    <cellStyle name="Финансовый 2 2 3 4" xfId="776"/>
    <cellStyle name="Финансовый 2 2 3 5" xfId="1297"/>
    <cellStyle name="Финансовый 2 2 4" xfId="252"/>
    <cellStyle name="Финансовый 2 2 4 2" xfId="424"/>
    <cellStyle name="Финансовый 2 2 4 2 2" xfId="948"/>
    <cellStyle name="Финансовый 2 2 4 2 3" xfId="1469"/>
    <cellStyle name="Финансовый 2 2 4 3" xfId="595"/>
    <cellStyle name="Финансовый 2 2 4 3 2" xfId="1119"/>
    <cellStyle name="Финансовый 2 2 4 3 3" xfId="1640"/>
    <cellStyle name="Финансовый 2 2 4 4" xfId="777"/>
    <cellStyle name="Финансовый 2 2 4 5" xfId="1298"/>
    <cellStyle name="Финансовый 2 2 5" xfId="299"/>
    <cellStyle name="Финансовый 2 2 5 2" xfId="823"/>
    <cellStyle name="Финансовый 2 2 5 3" xfId="1344"/>
    <cellStyle name="Финансовый 2 2 6" xfId="470"/>
    <cellStyle name="Финансовый 2 2 6 2" xfId="994"/>
    <cellStyle name="Финансовый 2 2 6 3" xfId="1515"/>
    <cellStyle name="Финансовый 2 2 7" xfId="652"/>
    <cellStyle name="Финансовый 2 2 8" xfId="1173"/>
    <cellStyle name="Финансовый 2 3" xfId="120"/>
    <cellStyle name="Финансовый 2 3 2" xfId="253"/>
    <cellStyle name="Финансовый 2 3 2 2" xfId="254"/>
    <cellStyle name="Финансовый 2 3 2 2 2" xfId="426"/>
    <cellStyle name="Финансовый 2 3 2 2 2 2" xfId="950"/>
    <cellStyle name="Финансовый 2 3 2 2 2 3" xfId="1471"/>
    <cellStyle name="Финансовый 2 3 2 2 3" xfId="597"/>
    <cellStyle name="Финансовый 2 3 2 2 3 2" xfId="1121"/>
    <cellStyle name="Финансовый 2 3 2 2 3 3" xfId="1642"/>
    <cellStyle name="Финансовый 2 3 2 2 4" xfId="779"/>
    <cellStyle name="Финансовый 2 3 2 2 5" xfId="1300"/>
    <cellStyle name="Финансовый 2 3 2 3" xfId="255"/>
    <cellStyle name="Финансовый 2 3 2 3 2" xfId="427"/>
    <cellStyle name="Финансовый 2 3 2 3 2 2" xfId="951"/>
    <cellStyle name="Финансовый 2 3 2 3 2 3" xfId="1472"/>
    <cellStyle name="Финансовый 2 3 2 3 3" xfId="598"/>
    <cellStyle name="Финансовый 2 3 2 3 3 2" xfId="1122"/>
    <cellStyle name="Финансовый 2 3 2 3 3 3" xfId="1643"/>
    <cellStyle name="Финансовый 2 3 2 3 4" xfId="780"/>
    <cellStyle name="Финансовый 2 3 2 3 5" xfId="1301"/>
    <cellStyle name="Финансовый 2 3 2 4" xfId="425"/>
    <cellStyle name="Финансовый 2 3 2 4 2" xfId="949"/>
    <cellStyle name="Финансовый 2 3 2 4 3" xfId="1470"/>
    <cellStyle name="Финансовый 2 3 2 5" xfId="596"/>
    <cellStyle name="Финансовый 2 3 2 5 2" xfId="1120"/>
    <cellStyle name="Финансовый 2 3 2 5 3" xfId="1641"/>
    <cellStyle name="Финансовый 2 3 2 6" xfId="778"/>
    <cellStyle name="Финансовый 2 3 2 7" xfId="1299"/>
    <cellStyle name="Финансовый 2 3 3" xfId="256"/>
    <cellStyle name="Финансовый 2 3 3 2" xfId="428"/>
    <cellStyle name="Финансовый 2 3 3 2 2" xfId="952"/>
    <cellStyle name="Финансовый 2 3 3 2 3" xfId="1473"/>
    <cellStyle name="Финансовый 2 3 3 3" xfId="599"/>
    <cellStyle name="Финансовый 2 3 3 3 2" xfId="1123"/>
    <cellStyle name="Финансовый 2 3 3 3 3" xfId="1644"/>
    <cellStyle name="Финансовый 2 3 3 4" xfId="781"/>
    <cellStyle name="Финансовый 2 3 3 5" xfId="1302"/>
    <cellStyle name="Финансовый 2 3 4" xfId="257"/>
    <cellStyle name="Финансовый 2 3 4 2" xfId="429"/>
    <cellStyle name="Финансовый 2 3 4 2 2" xfId="953"/>
    <cellStyle name="Финансовый 2 3 4 2 3" xfId="1474"/>
    <cellStyle name="Финансовый 2 3 4 3" xfId="600"/>
    <cellStyle name="Финансовый 2 3 4 3 2" xfId="1124"/>
    <cellStyle name="Финансовый 2 3 4 3 3" xfId="1645"/>
    <cellStyle name="Финансовый 2 3 4 4" xfId="782"/>
    <cellStyle name="Финансовый 2 3 4 5" xfId="1303"/>
    <cellStyle name="Финансовый 2 3 5" xfId="292"/>
    <cellStyle name="Финансовый 2 3 5 2" xfId="816"/>
    <cellStyle name="Финансовый 2 3 5 3" xfId="1337"/>
    <cellStyle name="Финансовый 2 3 6" xfId="463"/>
    <cellStyle name="Финансовый 2 3 6 2" xfId="987"/>
    <cellStyle name="Финансовый 2 3 6 3" xfId="1508"/>
    <cellStyle name="Финансовый 2 3 7" xfId="645"/>
    <cellStyle name="Финансовый 2 3 8" xfId="1166"/>
    <cellStyle name="Финансовый 2 4" xfId="258"/>
    <cellStyle name="Финансовый 2 4 2" xfId="259"/>
    <cellStyle name="Финансовый 2 4 2 2" xfId="431"/>
    <cellStyle name="Финансовый 2 4 2 2 2" xfId="955"/>
    <cellStyle name="Финансовый 2 4 2 2 3" xfId="1476"/>
    <cellStyle name="Финансовый 2 4 2 3" xfId="602"/>
    <cellStyle name="Финансовый 2 4 2 3 2" xfId="1126"/>
    <cellStyle name="Финансовый 2 4 2 3 3" xfId="1647"/>
    <cellStyle name="Финансовый 2 4 2 4" xfId="784"/>
    <cellStyle name="Финансовый 2 4 2 5" xfId="1305"/>
    <cellStyle name="Финансовый 2 4 3" xfId="260"/>
    <cellStyle name="Финансовый 2 4 3 2" xfId="432"/>
    <cellStyle name="Финансовый 2 4 3 2 2" xfId="956"/>
    <cellStyle name="Финансовый 2 4 3 2 3" xfId="1477"/>
    <cellStyle name="Финансовый 2 4 3 3" xfId="603"/>
    <cellStyle name="Финансовый 2 4 3 3 2" xfId="1127"/>
    <cellStyle name="Финансовый 2 4 3 3 3" xfId="1648"/>
    <cellStyle name="Финансовый 2 4 3 4" xfId="785"/>
    <cellStyle name="Финансовый 2 4 3 5" xfId="1306"/>
    <cellStyle name="Финансовый 2 4 4" xfId="430"/>
    <cellStyle name="Финансовый 2 4 4 2" xfId="954"/>
    <cellStyle name="Финансовый 2 4 4 3" xfId="1475"/>
    <cellStyle name="Финансовый 2 4 5" xfId="601"/>
    <cellStyle name="Финансовый 2 4 5 2" xfId="1125"/>
    <cellStyle name="Финансовый 2 4 5 3" xfId="1646"/>
    <cellStyle name="Финансовый 2 4 6" xfId="783"/>
    <cellStyle name="Финансовый 2 4 7" xfId="1304"/>
    <cellStyle name="Финансовый 2 5" xfId="261"/>
    <cellStyle name="Финансовый 2 5 2" xfId="433"/>
    <cellStyle name="Финансовый 2 5 2 2" xfId="957"/>
    <cellStyle name="Финансовый 2 5 2 3" xfId="1478"/>
    <cellStyle name="Финансовый 2 5 3" xfId="604"/>
    <cellStyle name="Финансовый 2 5 3 2" xfId="1128"/>
    <cellStyle name="Финансовый 2 5 3 3" xfId="1649"/>
    <cellStyle name="Финансовый 2 5 4" xfId="786"/>
    <cellStyle name="Финансовый 2 5 5" xfId="1307"/>
    <cellStyle name="Финансовый 2 6" xfId="262"/>
    <cellStyle name="Финансовый 2 6 2" xfId="434"/>
    <cellStyle name="Финансовый 2 6 2 2" xfId="958"/>
    <cellStyle name="Финансовый 2 6 2 3" xfId="1479"/>
    <cellStyle name="Финансовый 2 6 3" xfId="605"/>
    <cellStyle name="Финансовый 2 6 3 2" xfId="1129"/>
    <cellStyle name="Финансовый 2 6 3 3" xfId="1650"/>
    <cellStyle name="Финансовый 2 6 4" xfId="787"/>
    <cellStyle name="Финансовый 2 6 5" xfId="1308"/>
    <cellStyle name="Финансовый 2 7" xfId="263"/>
    <cellStyle name="Финансовый 2 7 2" xfId="435"/>
    <cellStyle name="Финансовый 2 7 2 2" xfId="959"/>
    <cellStyle name="Финансовый 2 7 2 3" xfId="1480"/>
    <cellStyle name="Финансовый 2 7 3" xfId="606"/>
    <cellStyle name="Финансовый 2 7 3 2" xfId="1130"/>
    <cellStyle name="Финансовый 2 7 3 3" xfId="1651"/>
    <cellStyle name="Финансовый 2 7 4" xfId="788"/>
    <cellStyle name="Финансовый 2 7 5" xfId="1309"/>
    <cellStyle name="Финансовый 2 8" xfId="109"/>
    <cellStyle name="Финансовый 2 8 2" xfId="635"/>
    <cellStyle name="Финансовый 2 8 3" xfId="1156"/>
    <cellStyle name="Финансовый 2 9" xfId="282"/>
    <cellStyle name="Финансовый 2 9 2" xfId="806"/>
    <cellStyle name="Финансовый 2 9 3" xfId="1327"/>
    <cellStyle name="Финансовый 3" xfId="52"/>
    <cellStyle name="Финансовый 3 10" xfId="454"/>
    <cellStyle name="Финансовый 3 10 2" xfId="978"/>
    <cellStyle name="Финансовый 3 10 3" xfId="1499"/>
    <cellStyle name="Финансовый 3 11" xfId="629"/>
    <cellStyle name="Финансовый 3 12" xfId="1150"/>
    <cellStyle name="Финансовый 3 2" xfId="128"/>
    <cellStyle name="Финансовый 3 2 2" xfId="264"/>
    <cellStyle name="Финансовый 3 2 2 2" xfId="265"/>
    <cellStyle name="Финансовый 3 2 2 2 2" xfId="437"/>
    <cellStyle name="Финансовый 3 2 2 2 2 2" xfId="961"/>
    <cellStyle name="Финансовый 3 2 2 2 2 3" xfId="1482"/>
    <cellStyle name="Финансовый 3 2 2 2 3" xfId="608"/>
    <cellStyle name="Финансовый 3 2 2 2 3 2" xfId="1132"/>
    <cellStyle name="Финансовый 3 2 2 2 3 3" xfId="1653"/>
    <cellStyle name="Финансовый 3 2 2 2 4" xfId="790"/>
    <cellStyle name="Финансовый 3 2 2 2 5" xfId="1311"/>
    <cellStyle name="Финансовый 3 2 2 3" xfId="266"/>
    <cellStyle name="Финансовый 3 2 2 3 2" xfId="438"/>
    <cellStyle name="Финансовый 3 2 2 3 2 2" xfId="962"/>
    <cellStyle name="Финансовый 3 2 2 3 2 3" xfId="1483"/>
    <cellStyle name="Финансовый 3 2 2 3 3" xfId="609"/>
    <cellStyle name="Финансовый 3 2 2 3 3 2" xfId="1133"/>
    <cellStyle name="Финансовый 3 2 2 3 3 3" xfId="1654"/>
    <cellStyle name="Финансовый 3 2 2 3 4" xfId="791"/>
    <cellStyle name="Финансовый 3 2 2 3 5" xfId="1312"/>
    <cellStyle name="Финансовый 3 2 2 4" xfId="436"/>
    <cellStyle name="Финансовый 3 2 2 4 2" xfId="960"/>
    <cellStyle name="Финансовый 3 2 2 4 3" xfId="1481"/>
    <cellStyle name="Финансовый 3 2 2 5" xfId="607"/>
    <cellStyle name="Финансовый 3 2 2 5 2" xfId="1131"/>
    <cellStyle name="Финансовый 3 2 2 5 3" xfId="1652"/>
    <cellStyle name="Финансовый 3 2 2 6" xfId="789"/>
    <cellStyle name="Финансовый 3 2 2 7" xfId="1310"/>
    <cellStyle name="Финансовый 3 2 3" xfId="267"/>
    <cellStyle name="Финансовый 3 2 3 2" xfId="439"/>
    <cellStyle name="Финансовый 3 2 3 2 2" xfId="963"/>
    <cellStyle name="Финансовый 3 2 3 2 3" xfId="1484"/>
    <cellStyle name="Финансовый 3 2 3 3" xfId="610"/>
    <cellStyle name="Финансовый 3 2 3 3 2" xfId="1134"/>
    <cellStyle name="Финансовый 3 2 3 3 3" xfId="1655"/>
    <cellStyle name="Финансовый 3 2 3 4" xfId="792"/>
    <cellStyle name="Финансовый 3 2 3 5" xfId="1313"/>
    <cellStyle name="Финансовый 3 2 4" xfId="268"/>
    <cellStyle name="Финансовый 3 2 4 2" xfId="440"/>
    <cellStyle name="Финансовый 3 2 4 2 2" xfId="964"/>
    <cellStyle name="Финансовый 3 2 4 2 3" xfId="1485"/>
    <cellStyle name="Финансовый 3 2 4 3" xfId="611"/>
    <cellStyle name="Финансовый 3 2 4 3 2" xfId="1135"/>
    <cellStyle name="Финансовый 3 2 4 3 3" xfId="1656"/>
    <cellStyle name="Финансовый 3 2 4 4" xfId="793"/>
    <cellStyle name="Финансовый 3 2 4 5" xfId="1314"/>
    <cellStyle name="Финансовый 3 2 5" xfId="300"/>
    <cellStyle name="Финансовый 3 2 5 2" xfId="824"/>
    <cellStyle name="Финансовый 3 2 5 3" xfId="1345"/>
    <cellStyle name="Финансовый 3 2 6" xfId="471"/>
    <cellStyle name="Финансовый 3 2 6 2" xfId="995"/>
    <cellStyle name="Финансовый 3 2 6 3" xfId="1516"/>
    <cellStyle name="Финансовый 3 2 7" xfId="653"/>
    <cellStyle name="Финансовый 3 2 8" xfId="1174"/>
    <cellStyle name="Финансовый 3 3" xfId="121"/>
    <cellStyle name="Финансовый 3 3 2" xfId="269"/>
    <cellStyle name="Финансовый 3 3 2 2" xfId="270"/>
    <cellStyle name="Финансовый 3 3 2 2 2" xfId="442"/>
    <cellStyle name="Финансовый 3 3 2 2 2 2" xfId="966"/>
    <cellStyle name="Финансовый 3 3 2 2 2 3" xfId="1487"/>
    <cellStyle name="Финансовый 3 3 2 2 3" xfId="613"/>
    <cellStyle name="Финансовый 3 3 2 2 3 2" xfId="1137"/>
    <cellStyle name="Финансовый 3 3 2 2 3 3" xfId="1658"/>
    <cellStyle name="Финансовый 3 3 2 2 4" xfId="795"/>
    <cellStyle name="Финансовый 3 3 2 2 5" xfId="1316"/>
    <cellStyle name="Финансовый 3 3 2 3" xfId="271"/>
    <cellStyle name="Финансовый 3 3 2 3 2" xfId="443"/>
    <cellStyle name="Финансовый 3 3 2 3 2 2" xfId="967"/>
    <cellStyle name="Финансовый 3 3 2 3 2 3" xfId="1488"/>
    <cellStyle name="Финансовый 3 3 2 3 3" xfId="614"/>
    <cellStyle name="Финансовый 3 3 2 3 3 2" xfId="1138"/>
    <cellStyle name="Финансовый 3 3 2 3 3 3" xfId="1659"/>
    <cellStyle name="Финансовый 3 3 2 3 4" xfId="796"/>
    <cellStyle name="Финансовый 3 3 2 3 5" xfId="1317"/>
    <cellStyle name="Финансовый 3 3 2 4" xfId="441"/>
    <cellStyle name="Финансовый 3 3 2 4 2" xfId="965"/>
    <cellStyle name="Финансовый 3 3 2 4 3" xfId="1486"/>
    <cellStyle name="Финансовый 3 3 2 5" xfId="612"/>
    <cellStyle name="Финансовый 3 3 2 5 2" xfId="1136"/>
    <cellStyle name="Финансовый 3 3 2 5 3" xfId="1657"/>
    <cellStyle name="Финансовый 3 3 2 6" xfId="794"/>
    <cellStyle name="Финансовый 3 3 2 7" xfId="1315"/>
    <cellStyle name="Финансовый 3 3 3" xfId="272"/>
    <cellStyle name="Финансовый 3 3 3 2" xfId="444"/>
    <cellStyle name="Финансовый 3 3 3 2 2" xfId="968"/>
    <cellStyle name="Финансовый 3 3 3 2 3" xfId="1489"/>
    <cellStyle name="Финансовый 3 3 3 3" xfId="615"/>
    <cellStyle name="Финансовый 3 3 3 3 2" xfId="1139"/>
    <cellStyle name="Финансовый 3 3 3 3 3" xfId="1660"/>
    <cellStyle name="Финансовый 3 3 3 4" xfId="797"/>
    <cellStyle name="Финансовый 3 3 3 5" xfId="1318"/>
    <cellStyle name="Финансовый 3 3 4" xfId="273"/>
    <cellStyle name="Финансовый 3 3 4 2" xfId="445"/>
    <cellStyle name="Финансовый 3 3 4 2 2" xfId="969"/>
    <cellStyle name="Финансовый 3 3 4 2 3" xfId="1490"/>
    <cellStyle name="Финансовый 3 3 4 3" xfId="616"/>
    <cellStyle name="Финансовый 3 3 4 3 2" xfId="1140"/>
    <cellStyle name="Финансовый 3 3 4 3 3" xfId="1661"/>
    <cellStyle name="Финансовый 3 3 4 4" xfId="798"/>
    <cellStyle name="Финансовый 3 3 4 5" xfId="1319"/>
    <cellStyle name="Финансовый 3 3 5" xfId="293"/>
    <cellStyle name="Финансовый 3 3 5 2" xfId="817"/>
    <cellStyle name="Финансовый 3 3 5 3" xfId="1338"/>
    <cellStyle name="Финансовый 3 3 6" xfId="464"/>
    <cellStyle name="Финансовый 3 3 6 2" xfId="988"/>
    <cellStyle name="Финансовый 3 3 6 3" xfId="1509"/>
    <cellStyle name="Финансовый 3 3 7" xfId="646"/>
    <cellStyle name="Финансовый 3 3 8" xfId="1167"/>
    <cellStyle name="Финансовый 3 4" xfId="274"/>
    <cellStyle name="Финансовый 3 4 2" xfId="275"/>
    <cellStyle name="Финансовый 3 4 2 2" xfId="447"/>
    <cellStyle name="Финансовый 3 4 2 2 2" xfId="971"/>
    <cellStyle name="Финансовый 3 4 2 2 3" xfId="1492"/>
    <cellStyle name="Финансовый 3 4 2 3" xfId="618"/>
    <cellStyle name="Финансовый 3 4 2 3 2" xfId="1142"/>
    <cellStyle name="Финансовый 3 4 2 3 3" xfId="1663"/>
    <cellStyle name="Финансовый 3 4 2 4" xfId="800"/>
    <cellStyle name="Финансовый 3 4 2 5" xfId="1321"/>
    <cellStyle name="Финансовый 3 4 3" xfId="276"/>
    <cellStyle name="Финансовый 3 4 3 2" xfId="448"/>
    <cellStyle name="Финансовый 3 4 3 2 2" xfId="972"/>
    <cellStyle name="Финансовый 3 4 3 2 3" xfId="1493"/>
    <cellStyle name="Финансовый 3 4 3 3" xfId="619"/>
    <cellStyle name="Финансовый 3 4 3 3 2" xfId="1143"/>
    <cellStyle name="Финансовый 3 4 3 3 3" xfId="1664"/>
    <cellStyle name="Финансовый 3 4 3 4" xfId="801"/>
    <cellStyle name="Финансовый 3 4 3 5" xfId="1322"/>
    <cellStyle name="Финансовый 3 4 4" xfId="446"/>
    <cellStyle name="Финансовый 3 4 4 2" xfId="970"/>
    <cellStyle name="Финансовый 3 4 4 3" xfId="1491"/>
    <cellStyle name="Финансовый 3 4 5" xfId="617"/>
    <cellStyle name="Финансовый 3 4 5 2" xfId="1141"/>
    <cellStyle name="Финансовый 3 4 5 3" xfId="1662"/>
    <cellStyle name="Финансовый 3 4 6" xfId="799"/>
    <cellStyle name="Финансовый 3 4 7" xfId="1320"/>
    <cellStyle name="Финансовый 3 5" xfId="277"/>
    <cellStyle name="Финансовый 3 5 2" xfId="449"/>
    <cellStyle name="Финансовый 3 5 2 2" xfId="973"/>
    <cellStyle name="Финансовый 3 5 2 3" xfId="1494"/>
    <cellStyle name="Финансовый 3 5 3" xfId="620"/>
    <cellStyle name="Финансовый 3 5 3 2" xfId="1144"/>
    <cellStyle name="Финансовый 3 5 3 3" xfId="1665"/>
    <cellStyle name="Финансовый 3 5 4" xfId="802"/>
    <cellStyle name="Финансовый 3 5 5" xfId="1323"/>
    <cellStyle name="Финансовый 3 6" xfId="278"/>
    <cellStyle name="Финансовый 3 6 2" xfId="450"/>
    <cellStyle name="Финансовый 3 6 2 2" xfId="974"/>
    <cellStyle name="Финансовый 3 6 2 3" xfId="1495"/>
    <cellStyle name="Финансовый 3 6 3" xfId="621"/>
    <cellStyle name="Финансовый 3 6 3 2" xfId="1145"/>
    <cellStyle name="Финансовый 3 6 3 3" xfId="1666"/>
    <cellStyle name="Финансовый 3 6 4" xfId="803"/>
    <cellStyle name="Финансовый 3 6 5" xfId="1324"/>
    <cellStyle name="Финансовый 3 7" xfId="279"/>
    <cellStyle name="Финансовый 3 7 2" xfId="451"/>
    <cellStyle name="Финансовый 3 7 2 2" xfId="975"/>
    <cellStyle name="Финансовый 3 7 2 3" xfId="1496"/>
    <cellStyle name="Финансовый 3 7 3" xfId="622"/>
    <cellStyle name="Финансовый 3 7 3 2" xfId="1146"/>
    <cellStyle name="Финансовый 3 7 3 3" xfId="1667"/>
    <cellStyle name="Финансовый 3 7 4" xfId="804"/>
    <cellStyle name="Финансовый 3 7 5" xfId="1325"/>
    <cellStyle name="Финансовый 3 8" xfId="110"/>
    <cellStyle name="Финансовый 3 8 2" xfId="636"/>
    <cellStyle name="Финансовый 3 8 3" xfId="1157"/>
    <cellStyle name="Финансовый 3 9" xfId="283"/>
    <cellStyle name="Финансовый 3 9 2" xfId="807"/>
    <cellStyle name="Финансовый 3 9 3" xfId="1328"/>
    <cellStyle name="Финансовый 4" xfId="625"/>
    <cellStyle name="Хороший" xfId="43" builtinId="26" customBuiltin="1"/>
    <cellStyle name="Хороший 2" xfId="10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3446"/>
  <sheetViews>
    <sheetView tabSelected="1" topLeftCell="A4" zoomScale="70" zoomScaleNormal="70" zoomScaleSheetLayoutView="55" workbookViewId="0">
      <pane ySplit="15" topLeftCell="A19" activePane="bottomLeft" state="frozen"/>
      <selection activeCell="A4" sqref="A4"/>
      <selection pane="bottomLeft" activeCell="O47" sqref="O47"/>
    </sheetView>
  </sheetViews>
  <sheetFormatPr defaultColWidth="9" defaultRowHeight="15.75" x14ac:dyDescent="0.25"/>
  <cols>
    <col min="1" max="1" width="9.75" style="13" customWidth="1"/>
    <col min="2" max="2" width="32.75" style="13" customWidth="1"/>
    <col min="3" max="3" width="16.625" style="13" customWidth="1"/>
    <col min="4" max="4" width="17.625" style="163" customWidth="1"/>
    <col min="5" max="5" width="16" style="163" customWidth="1"/>
    <col min="6" max="6" width="17.5" style="163" customWidth="1"/>
    <col min="7" max="8" width="9.625" style="163" customWidth="1"/>
    <col min="9" max="16" width="9.625" style="13" customWidth="1"/>
    <col min="17" max="17" width="19.125" style="13" customWidth="1"/>
    <col min="18" max="18" width="16" style="13" customWidth="1"/>
    <col min="19" max="19" width="15" style="13" customWidth="1"/>
    <col min="20" max="20" width="24.625" style="13" customWidth="1"/>
    <col min="21" max="22" width="10.625" style="13" customWidth="1"/>
    <col min="23" max="23" width="12.125" style="13" customWidth="1"/>
    <col min="24" max="24" width="10.625" style="13" customWidth="1"/>
    <col min="25" max="25" width="22.75" style="13" customWidth="1"/>
    <col min="26" max="63" width="10.625" style="13" customWidth="1"/>
    <col min="64" max="64" width="12.125" style="13" customWidth="1"/>
    <col min="65" max="65" width="11.5" style="13" customWidth="1"/>
    <col min="66" max="66" width="14.125" style="13" customWidth="1"/>
    <col min="67" max="67" width="15.125" style="13" customWidth="1"/>
    <col min="68" max="68" width="13" style="13" customWidth="1"/>
    <col min="69" max="69" width="11.75" style="13" customWidth="1"/>
    <col min="70" max="70" width="17.5" style="13" customWidth="1"/>
    <col min="71" max="16384" width="9" style="13"/>
  </cols>
  <sheetData>
    <row r="1" spans="1:23" ht="18.75" x14ac:dyDescent="0.25">
      <c r="D1" s="13"/>
      <c r="E1" s="13"/>
      <c r="F1" s="13"/>
      <c r="G1" s="13"/>
      <c r="H1" s="13"/>
      <c r="T1" s="16" t="s">
        <v>855</v>
      </c>
      <c r="V1" s="32"/>
    </row>
    <row r="2" spans="1:23" ht="18.75" x14ac:dyDescent="0.3">
      <c r="D2" s="13"/>
      <c r="E2" s="13"/>
      <c r="F2" s="13"/>
      <c r="G2" s="13"/>
      <c r="H2" s="13"/>
      <c r="T2" s="17" t="s">
        <v>0</v>
      </c>
      <c r="V2" s="32"/>
    </row>
    <row r="3" spans="1:23" ht="18.75" x14ac:dyDescent="0.3">
      <c r="D3" s="13"/>
      <c r="E3" s="13"/>
      <c r="F3" s="13"/>
      <c r="G3" s="13"/>
      <c r="H3" s="13"/>
      <c r="T3" s="17" t="s">
        <v>910</v>
      </c>
      <c r="V3" s="32"/>
    </row>
    <row r="4" spans="1:23" ht="18.75" x14ac:dyDescent="0.3">
      <c r="A4" s="326" t="s">
        <v>893</v>
      </c>
      <c r="B4" s="326"/>
      <c r="C4" s="326"/>
      <c r="D4" s="326"/>
      <c r="E4" s="326"/>
      <c r="F4" s="326"/>
      <c r="G4" s="326"/>
      <c r="H4" s="326"/>
      <c r="I4" s="326"/>
      <c r="J4" s="326"/>
      <c r="K4" s="326"/>
      <c r="L4" s="326"/>
      <c r="M4" s="326"/>
      <c r="N4" s="326"/>
      <c r="O4" s="326"/>
      <c r="P4" s="326"/>
      <c r="Q4" s="326"/>
      <c r="R4" s="326"/>
      <c r="S4" s="326"/>
      <c r="T4" s="326"/>
      <c r="U4" s="51"/>
      <c r="V4" s="51"/>
    </row>
    <row r="5" spans="1:23" ht="18.75" customHeight="1" x14ac:dyDescent="0.3">
      <c r="A5" s="327" t="s">
        <v>1011</v>
      </c>
      <c r="B5" s="327"/>
      <c r="C5" s="327"/>
      <c r="D5" s="327"/>
      <c r="E5" s="327"/>
      <c r="F5" s="327"/>
      <c r="G5" s="327"/>
      <c r="H5" s="327"/>
      <c r="I5" s="327"/>
      <c r="J5" s="327"/>
      <c r="K5" s="327"/>
      <c r="L5" s="327"/>
      <c r="M5" s="327"/>
      <c r="N5" s="327"/>
      <c r="O5" s="327"/>
      <c r="P5" s="327"/>
      <c r="Q5" s="327"/>
      <c r="R5" s="327"/>
      <c r="S5" s="327"/>
      <c r="T5" s="327"/>
      <c r="U5" s="52"/>
      <c r="V5" s="52"/>
      <c r="W5" s="52"/>
    </row>
    <row r="6" spans="1:23" ht="18.75" x14ac:dyDescent="0.3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</row>
    <row r="7" spans="1:23" ht="18.75" customHeight="1" x14ac:dyDescent="0.3">
      <c r="A7" s="327" t="s">
        <v>932</v>
      </c>
      <c r="B7" s="327"/>
      <c r="C7" s="327"/>
      <c r="D7" s="327"/>
      <c r="E7" s="327"/>
      <c r="F7" s="327"/>
      <c r="G7" s="327"/>
      <c r="H7" s="327"/>
      <c r="I7" s="327"/>
      <c r="J7" s="327"/>
      <c r="K7" s="327"/>
      <c r="L7" s="327"/>
      <c r="M7" s="327"/>
      <c r="N7" s="327"/>
      <c r="O7" s="327"/>
      <c r="P7" s="327"/>
      <c r="Q7" s="327"/>
      <c r="R7" s="327"/>
      <c r="S7" s="327"/>
      <c r="T7" s="327"/>
      <c r="U7" s="52"/>
      <c r="V7" s="52"/>
    </row>
    <row r="8" spans="1:23" x14ac:dyDescent="0.25">
      <c r="A8" s="321" t="s">
        <v>69</v>
      </c>
      <c r="B8" s="321"/>
      <c r="C8" s="321"/>
      <c r="D8" s="321"/>
      <c r="E8" s="321"/>
      <c r="F8" s="321"/>
      <c r="G8" s="321"/>
      <c r="H8" s="321"/>
      <c r="I8" s="321"/>
      <c r="J8" s="321"/>
      <c r="K8" s="321"/>
      <c r="L8" s="321"/>
      <c r="M8" s="321"/>
      <c r="N8" s="321"/>
      <c r="O8" s="321"/>
      <c r="P8" s="321"/>
      <c r="Q8" s="321"/>
      <c r="R8" s="321"/>
      <c r="S8" s="321"/>
      <c r="T8" s="321"/>
      <c r="U8" s="18"/>
      <c r="V8" s="18"/>
    </row>
    <row r="9" spans="1:23" x14ac:dyDescent="0.25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</row>
    <row r="10" spans="1:23" ht="18.75" x14ac:dyDescent="0.3">
      <c r="A10" s="328" t="s">
        <v>989</v>
      </c>
      <c r="B10" s="328"/>
      <c r="C10" s="328"/>
      <c r="D10" s="328"/>
      <c r="E10" s="328"/>
      <c r="F10" s="328"/>
      <c r="G10" s="328"/>
      <c r="H10" s="328"/>
      <c r="I10" s="328"/>
      <c r="J10" s="328"/>
      <c r="K10" s="328"/>
      <c r="L10" s="328"/>
      <c r="M10" s="328"/>
      <c r="N10" s="328"/>
      <c r="O10" s="328"/>
      <c r="P10" s="328"/>
      <c r="Q10" s="328"/>
      <c r="R10" s="328"/>
      <c r="S10" s="328"/>
      <c r="T10" s="328"/>
      <c r="U10" s="54"/>
      <c r="V10" s="54"/>
    </row>
    <row r="11" spans="1:23" ht="18.75" x14ac:dyDescent="0.3">
      <c r="D11" s="13"/>
      <c r="E11" s="13"/>
      <c r="F11" s="13"/>
      <c r="G11" s="13"/>
      <c r="H11" s="13"/>
      <c r="V11" s="17"/>
    </row>
    <row r="12" spans="1:23" ht="18.75" x14ac:dyDescent="0.25">
      <c r="A12" s="320" t="s">
        <v>55</v>
      </c>
      <c r="B12" s="320"/>
      <c r="C12" s="320"/>
      <c r="D12" s="320"/>
      <c r="E12" s="320"/>
      <c r="F12" s="320"/>
      <c r="G12" s="320"/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320"/>
      <c r="S12" s="320"/>
      <c r="T12" s="320"/>
      <c r="U12" s="55"/>
      <c r="V12" s="55"/>
    </row>
    <row r="13" spans="1:23" x14ac:dyDescent="0.25">
      <c r="A13" s="321" t="s">
        <v>154</v>
      </c>
      <c r="B13" s="321"/>
      <c r="C13" s="321"/>
      <c r="D13" s="321"/>
      <c r="E13" s="321"/>
      <c r="F13" s="321"/>
      <c r="G13" s="321"/>
      <c r="H13" s="321"/>
      <c r="I13" s="321"/>
      <c r="J13" s="321"/>
      <c r="K13" s="321"/>
      <c r="L13" s="321"/>
      <c r="M13" s="321"/>
      <c r="N13" s="321"/>
      <c r="O13" s="321"/>
      <c r="P13" s="321"/>
      <c r="Q13" s="321"/>
      <c r="R13" s="321"/>
      <c r="S13" s="321"/>
      <c r="T13" s="321"/>
      <c r="U13" s="18"/>
      <c r="V13" s="18"/>
    </row>
    <row r="14" spans="1:23" ht="18.75" x14ac:dyDescent="0.3">
      <c r="A14" s="325"/>
      <c r="B14" s="325"/>
      <c r="C14" s="325"/>
      <c r="D14" s="325"/>
      <c r="E14" s="325"/>
      <c r="F14" s="325"/>
      <c r="G14" s="325"/>
      <c r="H14" s="325"/>
      <c r="I14" s="325"/>
      <c r="J14" s="325"/>
      <c r="K14" s="325"/>
      <c r="L14" s="325"/>
      <c r="M14" s="325"/>
      <c r="N14" s="325"/>
      <c r="O14" s="325"/>
      <c r="P14" s="325"/>
      <c r="Q14" s="325"/>
      <c r="R14" s="325"/>
      <c r="S14" s="325"/>
      <c r="T14" s="325"/>
      <c r="U14" s="51"/>
      <c r="V14" s="51"/>
    </row>
    <row r="15" spans="1:23" ht="84.75" customHeight="1" x14ac:dyDescent="0.25">
      <c r="A15" s="319" t="s">
        <v>64</v>
      </c>
      <c r="B15" s="319" t="s">
        <v>18</v>
      </c>
      <c r="C15" s="319" t="s">
        <v>5</v>
      </c>
      <c r="D15" s="322" t="s">
        <v>918</v>
      </c>
      <c r="E15" s="322" t="s">
        <v>991</v>
      </c>
      <c r="F15" s="322" t="s">
        <v>992</v>
      </c>
      <c r="G15" s="316" t="s">
        <v>990</v>
      </c>
      <c r="H15" s="317"/>
      <c r="I15" s="317"/>
      <c r="J15" s="317"/>
      <c r="K15" s="317"/>
      <c r="L15" s="317"/>
      <c r="M15" s="317"/>
      <c r="N15" s="317"/>
      <c r="O15" s="317"/>
      <c r="P15" s="318"/>
      <c r="Q15" s="322" t="s">
        <v>919</v>
      </c>
      <c r="R15" s="319" t="s">
        <v>851</v>
      </c>
      <c r="S15" s="319"/>
      <c r="T15" s="319" t="s">
        <v>7</v>
      </c>
    </row>
    <row r="16" spans="1:23" ht="69" customHeight="1" x14ac:dyDescent="0.25">
      <c r="A16" s="319"/>
      <c r="B16" s="319"/>
      <c r="C16" s="319"/>
      <c r="D16" s="323"/>
      <c r="E16" s="323"/>
      <c r="F16" s="323"/>
      <c r="G16" s="316" t="s">
        <v>54</v>
      </c>
      <c r="H16" s="318"/>
      <c r="I16" s="316" t="s">
        <v>73</v>
      </c>
      <c r="J16" s="318"/>
      <c r="K16" s="316" t="s">
        <v>74</v>
      </c>
      <c r="L16" s="318"/>
      <c r="M16" s="316" t="s">
        <v>75</v>
      </c>
      <c r="N16" s="318"/>
      <c r="O16" s="316" t="s">
        <v>76</v>
      </c>
      <c r="P16" s="318"/>
      <c r="Q16" s="323"/>
      <c r="R16" s="319" t="s">
        <v>920</v>
      </c>
      <c r="S16" s="319" t="s">
        <v>8</v>
      </c>
      <c r="T16" s="319"/>
    </row>
    <row r="17" spans="1:21" ht="32.25" customHeight="1" x14ac:dyDescent="0.25">
      <c r="A17" s="319"/>
      <c r="B17" s="319"/>
      <c r="C17" s="319"/>
      <c r="D17" s="324"/>
      <c r="E17" s="324"/>
      <c r="F17" s="324"/>
      <c r="G17" s="87" t="s">
        <v>9</v>
      </c>
      <c r="H17" s="87" t="s">
        <v>10</v>
      </c>
      <c r="I17" s="87" t="s">
        <v>9</v>
      </c>
      <c r="J17" s="87" t="s">
        <v>10</v>
      </c>
      <c r="K17" s="87" t="s">
        <v>9</v>
      </c>
      <c r="L17" s="87" t="s">
        <v>10</v>
      </c>
      <c r="M17" s="87" t="s">
        <v>9</v>
      </c>
      <c r="N17" s="87" t="s">
        <v>10</v>
      </c>
      <c r="O17" s="87" t="s">
        <v>9</v>
      </c>
      <c r="P17" s="87" t="s">
        <v>10</v>
      </c>
      <c r="Q17" s="324"/>
      <c r="R17" s="319"/>
      <c r="S17" s="319"/>
      <c r="T17" s="319"/>
    </row>
    <row r="18" spans="1:21" x14ac:dyDescent="0.25">
      <c r="A18" s="87">
        <v>1</v>
      </c>
      <c r="B18" s="87">
        <f t="shared" ref="B18:T18" si="0">A18+1</f>
        <v>2</v>
      </c>
      <c r="C18" s="87">
        <f t="shared" si="0"/>
        <v>3</v>
      </c>
      <c r="D18" s="87">
        <f t="shared" si="0"/>
        <v>4</v>
      </c>
      <c r="E18" s="87">
        <f t="shared" si="0"/>
        <v>5</v>
      </c>
      <c r="F18" s="87">
        <f t="shared" si="0"/>
        <v>6</v>
      </c>
      <c r="G18" s="87">
        <f t="shared" si="0"/>
        <v>7</v>
      </c>
      <c r="H18" s="87">
        <f t="shared" si="0"/>
        <v>8</v>
      </c>
      <c r="I18" s="87">
        <f t="shared" si="0"/>
        <v>9</v>
      </c>
      <c r="J18" s="87">
        <f t="shared" si="0"/>
        <v>10</v>
      </c>
      <c r="K18" s="87">
        <f t="shared" si="0"/>
        <v>11</v>
      </c>
      <c r="L18" s="87">
        <f t="shared" si="0"/>
        <v>12</v>
      </c>
      <c r="M18" s="87">
        <f t="shared" si="0"/>
        <v>13</v>
      </c>
      <c r="N18" s="87">
        <f t="shared" si="0"/>
        <v>14</v>
      </c>
      <c r="O18" s="87">
        <f t="shared" si="0"/>
        <v>15</v>
      </c>
      <c r="P18" s="87">
        <f t="shared" si="0"/>
        <v>16</v>
      </c>
      <c r="Q18" s="87">
        <f t="shared" si="0"/>
        <v>17</v>
      </c>
      <c r="R18" s="87">
        <f t="shared" si="0"/>
        <v>18</v>
      </c>
      <c r="S18" s="87">
        <f t="shared" si="0"/>
        <v>19</v>
      </c>
      <c r="T18" s="87">
        <f t="shared" si="0"/>
        <v>20</v>
      </c>
    </row>
    <row r="19" spans="1:21" ht="126" x14ac:dyDescent="0.25">
      <c r="A19" s="195" t="s">
        <v>937</v>
      </c>
      <c r="B19" s="196" t="s">
        <v>938</v>
      </c>
      <c r="C19" s="197" t="s">
        <v>939</v>
      </c>
      <c r="D19" s="166">
        <v>1.03522</v>
      </c>
      <c r="E19" s="198">
        <v>0</v>
      </c>
      <c r="F19" s="229">
        <v>1.0352159999999999</v>
      </c>
      <c r="G19" s="304">
        <f t="shared" ref="G19:G36" si="1">K19+M19+O19+I19</f>
        <v>0</v>
      </c>
      <c r="H19" s="304">
        <f t="shared" ref="H19:H36" si="2">L19+N19+P19+J19</f>
        <v>0</v>
      </c>
      <c r="I19" s="304">
        <f t="shared" ref="I19:I36" si="3">J19</f>
        <v>0</v>
      </c>
      <c r="J19" s="304">
        <v>0</v>
      </c>
      <c r="K19" s="304">
        <f t="shared" ref="K19:K36" si="4">L19</f>
        <v>0</v>
      </c>
      <c r="L19" s="304">
        <v>0</v>
      </c>
      <c r="M19" s="304">
        <f t="shared" ref="M19:M36" si="5">N19</f>
        <v>0</v>
      </c>
      <c r="N19" s="304">
        <v>0</v>
      </c>
      <c r="O19" s="304">
        <v>0</v>
      </c>
      <c r="P19" s="304">
        <v>0</v>
      </c>
      <c r="Q19" s="304">
        <f>F19-H19</f>
        <v>1.0352159999999999</v>
      </c>
      <c r="R19" s="304">
        <f>H19-G19</f>
        <v>0</v>
      </c>
      <c r="S19" s="306">
        <f t="shared" ref="S19:S36" si="6">IFERROR(R19/G19*100,0)</f>
        <v>0</v>
      </c>
      <c r="T19" s="231"/>
    </row>
    <row r="20" spans="1:21" ht="141.75" x14ac:dyDescent="0.25">
      <c r="A20" s="195" t="s">
        <v>940</v>
      </c>
      <c r="B20" s="196" t="s">
        <v>941</v>
      </c>
      <c r="C20" s="197" t="s">
        <v>942</v>
      </c>
      <c r="D20" s="166">
        <v>23.036999999999999</v>
      </c>
      <c r="E20" s="198">
        <v>0</v>
      </c>
      <c r="F20" s="229">
        <v>2.3474663307912</v>
      </c>
      <c r="G20" s="304">
        <f t="shared" si="1"/>
        <v>0</v>
      </c>
      <c r="H20" s="304">
        <f t="shared" si="2"/>
        <v>0</v>
      </c>
      <c r="I20" s="304">
        <f t="shared" si="3"/>
        <v>0</v>
      </c>
      <c r="J20" s="304">
        <v>0</v>
      </c>
      <c r="K20" s="304">
        <f t="shared" si="4"/>
        <v>0</v>
      </c>
      <c r="L20" s="304">
        <v>0</v>
      </c>
      <c r="M20" s="304">
        <f t="shared" si="5"/>
        <v>0</v>
      </c>
      <c r="N20" s="304">
        <v>0</v>
      </c>
      <c r="O20" s="304">
        <v>0</v>
      </c>
      <c r="P20" s="304">
        <v>0</v>
      </c>
      <c r="Q20" s="304">
        <f t="shared" ref="Q20:Q36" si="7">F20-H20</f>
        <v>2.3474663307912</v>
      </c>
      <c r="R20" s="304">
        <f t="shared" ref="R20:R36" si="8">H20-G20</f>
        <v>0</v>
      </c>
      <c r="S20" s="306">
        <f t="shared" si="6"/>
        <v>0</v>
      </c>
      <c r="T20" s="199"/>
    </row>
    <row r="21" spans="1:21" ht="126" x14ac:dyDescent="0.25">
      <c r="A21" s="195" t="s">
        <v>943</v>
      </c>
      <c r="B21" s="196" t="s">
        <v>944</v>
      </c>
      <c r="C21" s="197" t="s">
        <v>926</v>
      </c>
      <c r="D21" s="166">
        <v>2.9660000000000002</v>
      </c>
      <c r="E21" s="198">
        <v>0</v>
      </c>
      <c r="F21" s="229">
        <v>2.9660000000000002</v>
      </c>
      <c r="G21" s="304">
        <f t="shared" si="1"/>
        <v>0</v>
      </c>
      <c r="H21" s="304">
        <f t="shared" si="2"/>
        <v>0</v>
      </c>
      <c r="I21" s="304">
        <f t="shared" si="3"/>
        <v>0</v>
      </c>
      <c r="J21" s="304">
        <v>0</v>
      </c>
      <c r="K21" s="304">
        <f t="shared" si="4"/>
        <v>0</v>
      </c>
      <c r="L21" s="304">
        <v>0</v>
      </c>
      <c r="M21" s="304">
        <f t="shared" si="5"/>
        <v>0</v>
      </c>
      <c r="N21" s="304">
        <v>0</v>
      </c>
      <c r="O21" s="304">
        <v>0</v>
      </c>
      <c r="P21" s="304">
        <v>0</v>
      </c>
      <c r="Q21" s="304">
        <f t="shared" si="7"/>
        <v>2.9660000000000002</v>
      </c>
      <c r="R21" s="304">
        <f t="shared" si="8"/>
        <v>0</v>
      </c>
      <c r="S21" s="306">
        <f t="shared" si="6"/>
        <v>0</v>
      </c>
      <c r="T21" s="199"/>
    </row>
    <row r="22" spans="1:21" ht="126" x14ac:dyDescent="0.25">
      <c r="A22" s="195" t="s">
        <v>945</v>
      </c>
      <c r="B22" s="196" t="s">
        <v>946</v>
      </c>
      <c r="C22" s="197" t="s">
        <v>927</v>
      </c>
      <c r="D22" s="166">
        <v>49.829000000000001</v>
      </c>
      <c r="E22" s="198">
        <v>0</v>
      </c>
      <c r="F22" s="229">
        <v>0</v>
      </c>
      <c r="G22" s="304">
        <f t="shared" si="1"/>
        <v>0</v>
      </c>
      <c r="H22" s="304">
        <f t="shared" si="2"/>
        <v>0</v>
      </c>
      <c r="I22" s="304">
        <f t="shared" si="3"/>
        <v>0</v>
      </c>
      <c r="J22" s="304">
        <v>0</v>
      </c>
      <c r="K22" s="304">
        <f t="shared" si="4"/>
        <v>0</v>
      </c>
      <c r="L22" s="304">
        <v>0</v>
      </c>
      <c r="M22" s="304">
        <f t="shared" si="5"/>
        <v>0</v>
      </c>
      <c r="N22" s="304">
        <v>0</v>
      </c>
      <c r="O22" s="304">
        <v>0</v>
      </c>
      <c r="P22" s="304">
        <v>0</v>
      </c>
      <c r="Q22" s="304">
        <f t="shared" si="7"/>
        <v>0</v>
      </c>
      <c r="R22" s="304">
        <f t="shared" si="8"/>
        <v>0</v>
      </c>
      <c r="S22" s="306">
        <f t="shared" si="6"/>
        <v>0</v>
      </c>
      <c r="T22" s="199"/>
    </row>
    <row r="23" spans="1:21" ht="110.25" x14ac:dyDescent="0.25">
      <c r="A23" s="195" t="s">
        <v>947</v>
      </c>
      <c r="B23" s="196" t="s">
        <v>948</v>
      </c>
      <c r="C23" s="197" t="s">
        <v>928</v>
      </c>
      <c r="D23" s="166">
        <v>1.244</v>
      </c>
      <c r="E23" s="198">
        <v>0</v>
      </c>
      <c r="F23" s="229">
        <v>1.244187336</v>
      </c>
      <c r="G23" s="304">
        <f t="shared" si="1"/>
        <v>0</v>
      </c>
      <c r="H23" s="304">
        <f t="shared" si="2"/>
        <v>0</v>
      </c>
      <c r="I23" s="304">
        <f t="shared" si="3"/>
        <v>0</v>
      </c>
      <c r="J23" s="304">
        <v>0</v>
      </c>
      <c r="K23" s="304">
        <f t="shared" si="4"/>
        <v>0</v>
      </c>
      <c r="L23" s="304">
        <v>0</v>
      </c>
      <c r="M23" s="304">
        <f t="shared" si="5"/>
        <v>0</v>
      </c>
      <c r="N23" s="304">
        <v>0</v>
      </c>
      <c r="O23" s="304">
        <v>0</v>
      </c>
      <c r="P23" s="304">
        <v>0</v>
      </c>
      <c r="Q23" s="304">
        <f t="shared" si="7"/>
        <v>1.244187336</v>
      </c>
      <c r="R23" s="304">
        <f t="shared" si="8"/>
        <v>0</v>
      </c>
      <c r="S23" s="306">
        <f t="shared" si="6"/>
        <v>0</v>
      </c>
      <c r="T23" s="199"/>
    </row>
    <row r="24" spans="1:21" ht="110.25" x14ac:dyDescent="0.25">
      <c r="A24" s="195" t="s">
        <v>949</v>
      </c>
      <c r="B24" s="196" t="s">
        <v>950</v>
      </c>
      <c r="C24" s="197" t="s">
        <v>929</v>
      </c>
      <c r="D24" s="166">
        <v>13.827</v>
      </c>
      <c r="E24" s="198">
        <v>0</v>
      </c>
      <c r="F24" s="229">
        <v>5.5309441248000004</v>
      </c>
      <c r="G24" s="304">
        <f t="shared" si="1"/>
        <v>0</v>
      </c>
      <c r="H24" s="304">
        <f t="shared" si="2"/>
        <v>0</v>
      </c>
      <c r="I24" s="304">
        <f t="shared" si="3"/>
        <v>0</v>
      </c>
      <c r="J24" s="304">
        <v>0</v>
      </c>
      <c r="K24" s="304">
        <f t="shared" si="4"/>
        <v>0</v>
      </c>
      <c r="L24" s="304">
        <v>0</v>
      </c>
      <c r="M24" s="304">
        <f t="shared" si="5"/>
        <v>0</v>
      </c>
      <c r="N24" s="304">
        <v>0</v>
      </c>
      <c r="O24" s="304">
        <v>0</v>
      </c>
      <c r="P24" s="304">
        <v>0</v>
      </c>
      <c r="Q24" s="304">
        <f t="shared" si="7"/>
        <v>5.5309441248000004</v>
      </c>
      <c r="R24" s="304">
        <f t="shared" si="8"/>
        <v>0</v>
      </c>
      <c r="S24" s="306">
        <f t="shared" si="6"/>
        <v>0</v>
      </c>
      <c r="T24" s="199"/>
    </row>
    <row r="25" spans="1:21" ht="110.25" x14ac:dyDescent="0.25">
      <c r="A25" s="195" t="s">
        <v>951</v>
      </c>
      <c r="B25" s="196" t="s">
        <v>952</v>
      </c>
      <c r="C25" s="197" t="s">
        <v>953</v>
      </c>
      <c r="D25" s="166">
        <v>2.0430000000000001</v>
      </c>
      <c r="E25" s="198">
        <v>0</v>
      </c>
      <c r="F25" s="229">
        <v>2.0430567960000001</v>
      </c>
      <c r="G25" s="304">
        <f t="shared" si="1"/>
        <v>0</v>
      </c>
      <c r="H25" s="304">
        <f t="shared" si="2"/>
        <v>0</v>
      </c>
      <c r="I25" s="304">
        <f t="shared" si="3"/>
        <v>0</v>
      </c>
      <c r="J25" s="304">
        <v>0</v>
      </c>
      <c r="K25" s="304">
        <f t="shared" si="4"/>
        <v>0</v>
      </c>
      <c r="L25" s="304">
        <v>0</v>
      </c>
      <c r="M25" s="304">
        <f t="shared" si="5"/>
        <v>0</v>
      </c>
      <c r="N25" s="304">
        <v>0</v>
      </c>
      <c r="O25" s="304">
        <v>0</v>
      </c>
      <c r="P25" s="304">
        <v>0</v>
      </c>
      <c r="Q25" s="304">
        <f t="shared" si="7"/>
        <v>2.0430567960000001</v>
      </c>
      <c r="R25" s="304">
        <f t="shared" si="8"/>
        <v>0</v>
      </c>
      <c r="S25" s="306">
        <f t="shared" si="6"/>
        <v>0</v>
      </c>
      <c r="T25" s="199"/>
    </row>
    <row r="26" spans="1:21" ht="110.25" x14ac:dyDescent="0.25">
      <c r="A26" s="195" t="s">
        <v>954</v>
      </c>
      <c r="B26" s="196" t="s">
        <v>955</v>
      </c>
      <c r="C26" s="197" t="s">
        <v>956</v>
      </c>
      <c r="D26" s="166">
        <v>19.600000000000001</v>
      </c>
      <c r="E26" s="198">
        <v>0</v>
      </c>
      <c r="F26" s="229">
        <v>1.9599899316</v>
      </c>
      <c r="G26" s="304">
        <f t="shared" si="1"/>
        <v>0</v>
      </c>
      <c r="H26" s="304">
        <f t="shared" si="2"/>
        <v>0</v>
      </c>
      <c r="I26" s="304">
        <f t="shared" si="3"/>
        <v>0</v>
      </c>
      <c r="J26" s="304">
        <v>0</v>
      </c>
      <c r="K26" s="304">
        <f t="shared" si="4"/>
        <v>0</v>
      </c>
      <c r="L26" s="304">
        <v>0</v>
      </c>
      <c r="M26" s="304">
        <f t="shared" si="5"/>
        <v>0</v>
      </c>
      <c r="N26" s="304">
        <v>0</v>
      </c>
      <c r="O26" s="304">
        <v>0</v>
      </c>
      <c r="P26" s="304">
        <v>0</v>
      </c>
      <c r="Q26" s="304">
        <f t="shared" si="7"/>
        <v>1.9599899316</v>
      </c>
      <c r="R26" s="304">
        <f t="shared" si="8"/>
        <v>0</v>
      </c>
      <c r="S26" s="306">
        <f t="shared" si="6"/>
        <v>0</v>
      </c>
      <c r="T26" s="199"/>
    </row>
    <row r="27" spans="1:21" ht="110.25" x14ac:dyDescent="0.25">
      <c r="A27" s="195" t="s">
        <v>957</v>
      </c>
      <c r="B27" s="196" t="s">
        <v>958</v>
      </c>
      <c r="C27" s="197" t="s">
        <v>959</v>
      </c>
      <c r="D27" s="166">
        <v>1.88</v>
      </c>
      <c r="E27" s="198">
        <v>0</v>
      </c>
      <c r="F27" s="229">
        <v>1.8798726239999999</v>
      </c>
      <c r="G27" s="304">
        <f t="shared" si="1"/>
        <v>0</v>
      </c>
      <c r="H27" s="304">
        <f t="shared" si="2"/>
        <v>0</v>
      </c>
      <c r="I27" s="304">
        <f t="shared" si="3"/>
        <v>0</v>
      </c>
      <c r="J27" s="304">
        <v>0</v>
      </c>
      <c r="K27" s="304">
        <f t="shared" si="4"/>
        <v>0</v>
      </c>
      <c r="L27" s="304">
        <v>0</v>
      </c>
      <c r="M27" s="304">
        <f t="shared" si="5"/>
        <v>0</v>
      </c>
      <c r="N27" s="304">
        <v>0</v>
      </c>
      <c r="O27" s="304">
        <v>0</v>
      </c>
      <c r="P27" s="304">
        <v>0</v>
      </c>
      <c r="Q27" s="304">
        <f t="shared" si="7"/>
        <v>1.8798726239999999</v>
      </c>
      <c r="R27" s="304">
        <f t="shared" si="8"/>
        <v>0</v>
      </c>
      <c r="S27" s="306">
        <f t="shared" si="6"/>
        <v>0</v>
      </c>
      <c r="T27" s="199"/>
    </row>
    <row r="28" spans="1:21" ht="110.25" x14ac:dyDescent="0.25">
      <c r="A28" s="195" t="s">
        <v>960</v>
      </c>
      <c r="B28" s="196" t="s">
        <v>961</v>
      </c>
      <c r="C28" s="197" t="s">
        <v>962</v>
      </c>
      <c r="D28" s="166">
        <v>25.978000000000002</v>
      </c>
      <c r="E28" s="198">
        <v>0</v>
      </c>
      <c r="F28" s="229">
        <v>2.5978423523999994</v>
      </c>
      <c r="G28" s="304">
        <f t="shared" si="1"/>
        <v>0</v>
      </c>
      <c r="H28" s="304">
        <f t="shared" si="2"/>
        <v>0</v>
      </c>
      <c r="I28" s="304">
        <f t="shared" si="3"/>
        <v>0</v>
      </c>
      <c r="J28" s="304">
        <v>0</v>
      </c>
      <c r="K28" s="304">
        <f t="shared" si="4"/>
        <v>0</v>
      </c>
      <c r="L28" s="304">
        <v>0</v>
      </c>
      <c r="M28" s="304">
        <f t="shared" si="5"/>
        <v>0</v>
      </c>
      <c r="N28" s="304">
        <v>0</v>
      </c>
      <c r="O28" s="304">
        <v>0</v>
      </c>
      <c r="P28" s="304">
        <v>0</v>
      </c>
      <c r="Q28" s="304">
        <f t="shared" si="7"/>
        <v>2.5978423523999994</v>
      </c>
      <c r="R28" s="304">
        <f t="shared" si="8"/>
        <v>0</v>
      </c>
      <c r="S28" s="306">
        <f t="shared" si="6"/>
        <v>0</v>
      </c>
      <c r="T28" s="199"/>
    </row>
    <row r="29" spans="1:21" ht="110.25" x14ac:dyDescent="0.25">
      <c r="A29" s="195" t="s">
        <v>963</v>
      </c>
      <c r="B29" s="196" t="s">
        <v>964</v>
      </c>
      <c r="C29" s="197" t="s">
        <v>965</v>
      </c>
      <c r="D29" s="166">
        <v>1.22</v>
      </c>
      <c r="E29" s="198">
        <v>0</v>
      </c>
      <c r="F29" s="229">
        <v>1.2197745359999999</v>
      </c>
      <c r="G29" s="304">
        <f t="shared" si="1"/>
        <v>0</v>
      </c>
      <c r="H29" s="304">
        <f t="shared" si="2"/>
        <v>0</v>
      </c>
      <c r="I29" s="304">
        <f t="shared" si="3"/>
        <v>0</v>
      </c>
      <c r="J29" s="304">
        <v>0</v>
      </c>
      <c r="K29" s="304">
        <f t="shared" si="4"/>
        <v>0</v>
      </c>
      <c r="L29" s="304">
        <v>0</v>
      </c>
      <c r="M29" s="304">
        <f t="shared" si="5"/>
        <v>0</v>
      </c>
      <c r="N29" s="304">
        <v>0</v>
      </c>
      <c r="O29" s="304">
        <v>0</v>
      </c>
      <c r="P29" s="304">
        <v>0</v>
      </c>
      <c r="Q29" s="304">
        <f t="shared" si="7"/>
        <v>1.2197745359999999</v>
      </c>
      <c r="R29" s="304">
        <f t="shared" si="8"/>
        <v>0</v>
      </c>
      <c r="S29" s="306">
        <f t="shared" si="6"/>
        <v>0</v>
      </c>
      <c r="T29" s="199"/>
    </row>
    <row r="30" spans="1:21" ht="110.25" x14ac:dyDescent="0.25">
      <c r="A30" s="195" t="s">
        <v>966</v>
      </c>
      <c r="B30" s="196" t="s">
        <v>967</v>
      </c>
      <c r="C30" s="197" t="s">
        <v>968</v>
      </c>
      <c r="D30" s="166">
        <v>12.154</v>
      </c>
      <c r="E30" s="198">
        <v>0</v>
      </c>
      <c r="F30" s="229">
        <v>8.5075400759999997</v>
      </c>
      <c r="G30" s="304">
        <f t="shared" si="1"/>
        <v>0</v>
      </c>
      <c r="H30" s="304">
        <f t="shared" si="2"/>
        <v>0</v>
      </c>
      <c r="I30" s="304">
        <f t="shared" si="3"/>
        <v>0</v>
      </c>
      <c r="J30" s="304">
        <v>0</v>
      </c>
      <c r="K30" s="304">
        <f t="shared" si="4"/>
        <v>0</v>
      </c>
      <c r="L30" s="304">
        <v>0</v>
      </c>
      <c r="M30" s="304">
        <f t="shared" si="5"/>
        <v>0</v>
      </c>
      <c r="N30" s="304">
        <v>0</v>
      </c>
      <c r="O30" s="304">
        <v>0</v>
      </c>
      <c r="P30" s="304">
        <v>0</v>
      </c>
      <c r="Q30" s="304">
        <f t="shared" si="7"/>
        <v>8.5075400759999997</v>
      </c>
      <c r="R30" s="304">
        <f t="shared" si="8"/>
        <v>0</v>
      </c>
      <c r="S30" s="306">
        <f t="shared" si="6"/>
        <v>0</v>
      </c>
      <c r="T30" s="199"/>
    </row>
    <row r="31" spans="1:21" ht="126" x14ac:dyDescent="0.25">
      <c r="A31" s="195" t="s">
        <v>969</v>
      </c>
      <c r="B31" s="196" t="s">
        <v>970</v>
      </c>
      <c r="C31" s="197" t="s">
        <v>971</v>
      </c>
      <c r="D31" s="166">
        <v>3.5</v>
      </c>
      <c r="E31" s="308">
        <v>6.3500000000000001E-2</v>
      </c>
      <c r="F31" s="309">
        <v>3.4365000000000001</v>
      </c>
      <c r="G31" s="304">
        <f t="shared" si="1"/>
        <v>0</v>
      </c>
      <c r="H31" s="304">
        <f t="shared" si="2"/>
        <v>0</v>
      </c>
      <c r="I31" s="304">
        <f t="shared" si="3"/>
        <v>0</v>
      </c>
      <c r="J31" s="304">
        <v>0</v>
      </c>
      <c r="K31" s="304">
        <f t="shared" si="4"/>
        <v>0</v>
      </c>
      <c r="L31" s="304">
        <v>0</v>
      </c>
      <c r="M31" s="304">
        <f t="shared" si="5"/>
        <v>0</v>
      </c>
      <c r="N31" s="304">
        <v>0</v>
      </c>
      <c r="O31" s="304">
        <v>0</v>
      </c>
      <c r="P31" s="304">
        <v>0</v>
      </c>
      <c r="Q31" s="304">
        <f t="shared" si="7"/>
        <v>3.4365000000000001</v>
      </c>
      <c r="R31" s="304">
        <f t="shared" si="8"/>
        <v>0</v>
      </c>
      <c r="S31" s="306">
        <f t="shared" si="6"/>
        <v>0</v>
      </c>
      <c r="T31" s="303"/>
    </row>
    <row r="32" spans="1:21" ht="110.25" x14ac:dyDescent="0.25">
      <c r="A32" s="195" t="s">
        <v>216</v>
      </c>
      <c r="B32" s="196" t="s">
        <v>972</v>
      </c>
      <c r="C32" s="197" t="s">
        <v>973</v>
      </c>
      <c r="D32" s="166">
        <v>0.36299999999999999</v>
      </c>
      <c r="E32" s="198">
        <v>0</v>
      </c>
      <c r="F32" s="229">
        <v>0.36273058799999996</v>
      </c>
      <c r="G32" s="304">
        <f t="shared" si="1"/>
        <v>0</v>
      </c>
      <c r="H32" s="304">
        <f t="shared" si="2"/>
        <v>0</v>
      </c>
      <c r="I32" s="304">
        <f t="shared" si="3"/>
        <v>0</v>
      </c>
      <c r="J32" s="304">
        <v>0</v>
      </c>
      <c r="K32" s="304">
        <f t="shared" si="4"/>
        <v>0</v>
      </c>
      <c r="L32" s="304">
        <v>0</v>
      </c>
      <c r="M32" s="304">
        <f t="shared" si="5"/>
        <v>0</v>
      </c>
      <c r="N32" s="304">
        <v>0</v>
      </c>
      <c r="O32" s="304">
        <v>0</v>
      </c>
      <c r="P32" s="304">
        <v>0</v>
      </c>
      <c r="Q32" s="304">
        <f t="shared" si="7"/>
        <v>0.36273058799999996</v>
      </c>
      <c r="R32" s="304">
        <f t="shared" si="8"/>
        <v>0</v>
      </c>
      <c r="S32" s="306">
        <f t="shared" si="6"/>
        <v>0</v>
      </c>
      <c r="T32" s="199"/>
      <c r="U32" s="163"/>
    </row>
    <row r="33" spans="1:21" ht="110.25" x14ac:dyDescent="0.25">
      <c r="A33" s="195" t="s">
        <v>217</v>
      </c>
      <c r="B33" s="196" t="s">
        <v>974</v>
      </c>
      <c r="C33" s="197" t="s">
        <v>975</v>
      </c>
      <c r="D33" s="166">
        <v>7.149</v>
      </c>
      <c r="E33" s="198">
        <v>0</v>
      </c>
      <c r="F33" s="229">
        <v>4.3606105663199992</v>
      </c>
      <c r="G33" s="304">
        <f t="shared" si="1"/>
        <v>0</v>
      </c>
      <c r="H33" s="304">
        <f t="shared" si="2"/>
        <v>0</v>
      </c>
      <c r="I33" s="304">
        <f t="shared" si="3"/>
        <v>0</v>
      </c>
      <c r="J33" s="304">
        <v>0</v>
      </c>
      <c r="K33" s="304">
        <f t="shared" si="4"/>
        <v>0</v>
      </c>
      <c r="L33" s="304">
        <v>0</v>
      </c>
      <c r="M33" s="304">
        <f t="shared" si="5"/>
        <v>0</v>
      </c>
      <c r="N33" s="304">
        <v>0</v>
      </c>
      <c r="O33" s="304">
        <v>0</v>
      </c>
      <c r="P33" s="304">
        <v>0</v>
      </c>
      <c r="Q33" s="304">
        <f t="shared" si="7"/>
        <v>4.3606105663199992</v>
      </c>
      <c r="R33" s="304">
        <f t="shared" si="8"/>
        <v>0</v>
      </c>
      <c r="S33" s="306">
        <f t="shared" si="6"/>
        <v>0</v>
      </c>
      <c r="T33" s="199"/>
      <c r="U33" s="163"/>
    </row>
    <row r="34" spans="1:21" ht="94.5" x14ac:dyDescent="0.25">
      <c r="A34" s="195" t="s">
        <v>976</v>
      </c>
      <c r="B34" s="196" t="s">
        <v>977</v>
      </c>
      <c r="C34" s="197" t="s">
        <v>978</v>
      </c>
      <c r="D34" s="166">
        <v>9.2999999999999999E-2</v>
      </c>
      <c r="E34" s="198">
        <v>0</v>
      </c>
      <c r="F34" s="229">
        <v>9.2709851999999995E-2</v>
      </c>
      <c r="G34" s="304">
        <f t="shared" si="1"/>
        <v>0</v>
      </c>
      <c r="H34" s="304">
        <f t="shared" si="2"/>
        <v>0</v>
      </c>
      <c r="I34" s="304">
        <f t="shared" si="3"/>
        <v>0</v>
      </c>
      <c r="J34" s="304">
        <v>0</v>
      </c>
      <c r="K34" s="304">
        <f t="shared" si="4"/>
        <v>0</v>
      </c>
      <c r="L34" s="304">
        <v>0</v>
      </c>
      <c r="M34" s="304">
        <f t="shared" si="5"/>
        <v>0</v>
      </c>
      <c r="N34" s="304">
        <v>0</v>
      </c>
      <c r="O34" s="304">
        <v>0</v>
      </c>
      <c r="P34" s="304">
        <v>0</v>
      </c>
      <c r="Q34" s="304">
        <f t="shared" si="7"/>
        <v>9.2709851999999995E-2</v>
      </c>
      <c r="R34" s="304">
        <f t="shared" si="8"/>
        <v>0</v>
      </c>
      <c r="S34" s="306">
        <f t="shared" si="6"/>
        <v>0</v>
      </c>
      <c r="T34" s="199"/>
      <c r="U34" s="163"/>
    </row>
    <row r="35" spans="1:21" ht="110.25" x14ac:dyDescent="0.25">
      <c r="A35" s="195" t="s">
        <v>979</v>
      </c>
      <c r="B35" s="196" t="s">
        <v>980</v>
      </c>
      <c r="C35" s="197" t="s">
        <v>981</v>
      </c>
      <c r="D35" s="166">
        <v>2.1120000000000001</v>
      </c>
      <c r="E35" s="198">
        <v>0</v>
      </c>
      <c r="F35" s="229">
        <v>2.1119086679999999</v>
      </c>
      <c r="G35" s="304">
        <f t="shared" si="1"/>
        <v>0</v>
      </c>
      <c r="H35" s="304">
        <f t="shared" si="2"/>
        <v>0</v>
      </c>
      <c r="I35" s="304">
        <f t="shared" si="3"/>
        <v>0</v>
      </c>
      <c r="J35" s="304">
        <v>0</v>
      </c>
      <c r="K35" s="304">
        <f t="shared" si="4"/>
        <v>0</v>
      </c>
      <c r="L35" s="304">
        <v>0</v>
      </c>
      <c r="M35" s="304">
        <f t="shared" si="5"/>
        <v>0</v>
      </c>
      <c r="N35" s="304">
        <v>0</v>
      </c>
      <c r="O35" s="304">
        <v>0</v>
      </c>
      <c r="P35" s="304">
        <v>0</v>
      </c>
      <c r="Q35" s="304">
        <f t="shared" si="7"/>
        <v>2.1119086679999999</v>
      </c>
      <c r="R35" s="304">
        <f t="shared" si="8"/>
        <v>0</v>
      </c>
      <c r="S35" s="306">
        <f t="shared" si="6"/>
        <v>0</v>
      </c>
      <c r="T35" s="199"/>
      <c r="U35" s="163"/>
    </row>
    <row r="36" spans="1:21" ht="110.25" x14ac:dyDescent="0.25">
      <c r="A36" s="195" t="s">
        <v>982</v>
      </c>
      <c r="B36" s="196" t="s">
        <v>983</v>
      </c>
      <c r="C36" s="197" t="s">
        <v>984</v>
      </c>
      <c r="D36" s="166">
        <v>0.33</v>
      </c>
      <c r="E36" s="198">
        <v>0</v>
      </c>
      <c r="F36" s="229">
        <v>0.33</v>
      </c>
      <c r="G36" s="304">
        <f t="shared" si="1"/>
        <v>0</v>
      </c>
      <c r="H36" s="304">
        <f t="shared" si="2"/>
        <v>0</v>
      </c>
      <c r="I36" s="304">
        <f t="shared" si="3"/>
        <v>0</v>
      </c>
      <c r="J36" s="304">
        <v>0</v>
      </c>
      <c r="K36" s="304">
        <f t="shared" si="4"/>
        <v>0</v>
      </c>
      <c r="L36" s="304">
        <v>0</v>
      </c>
      <c r="M36" s="304">
        <f t="shared" si="5"/>
        <v>0</v>
      </c>
      <c r="N36" s="304">
        <v>0</v>
      </c>
      <c r="O36" s="304">
        <v>0</v>
      </c>
      <c r="P36" s="304">
        <v>0</v>
      </c>
      <c r="Q36" s="304">
        <f t="shared" si="7"/>
        <v>0.33</v>
      </c>
      <c r="R36" s="304">
        <f t="shared" si="8"/>
        <v>0</v>
      </c>
      <c r="S36" s="306">
        <f t="shared" si="6"/>
        <v>0</v>
      </c>
      <c r="T36" s="199" t="s">
        <v>993</v>
      </c>
      <c r="U36" s="163"/>
    </row>
    <row r="37" spans="1:21" ht="94.5" x14ac:dyDescent="0.25">
      <c r="A37" s="316" t="s">
        <v>167</v>
      </c>
      <c r="B37" s="317"/>
      <c r="C37" s="318"/>
      <c r="D37" s="166">
        <f>SUM(D19:D36)</f>
        <v>168.36022</v>
      </c>
      <c r="E37" s="166">
        <f t="shared" ref="E37:S37" si="9">SUM(E19:E36)</f>
        <v>6.3500000000000001E-2</v>
      </c>
      <c r="F37" s="309">
        <f t="shared" si="9"/>
        <v>42.026349781911193</v>
      </c>
      <c r="G37" s="166">
        <f t="shared" si="9"/>
        <v>0</v>
      </c>
      <c r="H37" s="166">
        <f t="shared" si="9"/>
        <v>0</v>
      </c>
      <c r="I37" s="166">
        <f t="shared" si="9"/>
        <v>0</v>
      </c>
      <c r="J37" s="166">
        <f t="shared" si="9"/>
        <v>0</v>
      </c>
      <c r="K37" s="166">
        <f t="shared" si="9"/>
        <v>0</v>
      </c>
      <c r="L37" s="166">
        <f t="shared" si="9"/>
        <v>0</v>
      </c>
      <c r="M37" s="166">
        <f t="shared" si="9"/>
        <v>0</v>
      </c>
      <c r="N37" s="166">
        <f t="shared" si="9"/>
        <v>0</v>
      </c>
      <c r="O37" s="166">
        <f t="shared" si="9"/>
        <v>0</v>
      </c>
      <c r="P37" s="166">
        <f t="shared" si="9"/>
        <v>0</v>
      </c>
      <c r="Q37" s="166">
        <f>SUM(Q19:Q36)</f>
        <v>42.026349781911193</v>
      </c>
      <c r="R37" s="166">
        <f t="shared" si="9"/>
        <v>0</v>
      </c>
      <c r="S37" s="166">
        <f t="shared" si="9"/>
        <v>0</v>
      </c>
      <c r="T37" s="87" t="s">
        <v>1013</v>
      </c>
    </row>
    <row r="38" spans="1:21" x14ac:dyDescent="0.25">
      <c r="A38" s="163"/>
      <c r="B38" s="163"/>
      <c r="C38" s="163"/>
    </row>
    <row r="39" spans="1:21" x14ac:dyDescent="0.25">
      <c r="A39" s="163"/>
      <c r="B39" s="163"/>
      <c r="C39" s="163"/>
      <c r="E39" s="200"/>
    </row>
    <row r="40" spans="1:21" x14ac:dyDescent="0.25">
      <c r="A40" s="163"/>
      <c r="B40" s="163"/>
      <c r="C40" s="163"/>
      <c r="E40" s="302"/>
      <c r="R40" s="167"/>
      <c r="S40" s="167"/>
    </row>
    <row r="41" spans="1:21" x14ac:dyDescent="0.25">
      <c r="A41" s="163"/>
      <c r="B41" s="163"/>
      <c r="C41" s="163"/>
    </row>
    <row r="42" spans="1:21" x14ac:dyDescent="0.25">
      <c r="A42" s="163"/>
      <c r="B42" s="163"/>
      <c r="C42" s="163"/>
      <c r="G42" s="200"/>
      <c r="L42" s="104"/>
    </row>
    <row r="43" spans="1:21" x14ac:dyDescent="0.25">
      <c r="A43" s="163"/>
      <c r="B43" s="163"/>
      <c r="C43" s="163"/>
      <c r="E43" s="200"/>
    </row>
    <row r="44" spans="1:21" x14ac:dyDescent="0.25">
      <c r="A44" s="163"/>
      <c r="B44" s="163"/>
      <c r="C44" s="163"/>
    </row>
    <row r="45" spans="1:21" x14ac:dyDescent="0.25">
      <c r="A45" s="163"/>
      <c r="B45" s="163"/>
      <c r="C45" s="163"/>
    </row>
    <row r="46" spans="1:21" x14ac:dyDescent="0.25">
      <c r="A46" s="163"/>
      <c r="B46" s="163"/>
      <c r="C46" s="163"/>
    </row>
    <row r="47" spans="1:21" x14ac:dyDescent="0.25">
      <c r="A47" s="163"/>
      <c r="B47" s="163"/>
      <c r="C47" s="163"/>
    </row>
    <row r="48" spans="1:21" x14ac:dyDescent="0.25">
      <c r="A48" s="163"/>
      <c r="B48" s="163"/>
      <c r="C48" s="163"/>
    </row>
    <row r="49" spans="1:15" x14ac:dyDescent="0.25">
      <c r="A49" s="163"/>
      <c r="B49" s="163"/>
      <c r="C49" s="163"/>
      <c r="O49" s="13" t="s">
        <v>858</v>
      </c>
    </row>
    <row r="50" spans="1:15" x14ac:dyDescent="0.25">
      <c r="A50" s="163"/>
      <c r="B50" s="163"/>
      <c r="C50" s="163"/>
    </row>
    <row r="51" spans="1:15" x14ac:dyDescent="0.25">
      <c r="A51" s="163"/>
      <c r="B51" s="163"/>
      <c r="C51" s="163"/>
    </row>
    <row r="52" spans="1:15" x14ac:dyDescent="0.25">
      <c r="A52" s="163"/>
      <c r="B52" s="163"/>
      <c r="C52" s="163"/>
    </row>
    <row r="53" spans="1:15" x14ac:dyDescent="0.25">
      <c r="A53" s="163"/>
      <c r="B53" s="163"/>
      <c r="C53" s="163"/>
    </row>
    <row r="54" spans="1:15" x14ac:dyDescent="0.25">
      <c r="A54" s="163"/>
      <c r="B54" s="163"/>
      <c r="C54" s="163"/>
    </row>
    <row r="55" spans="1:15" x14ac:dyDescent="0.25">
      <c r="A55" s="163"/>
      <c r="B55" s="163"/>
      <c r="C55" s="163"/>
    </row>
    <row r="56" spans="1:15" x14ac:dyDescent="0.25">
      <c r="A56" s="163"/>
      <c r="B56" s="163"/>
      <c r="C56" s="163"/>
    </row>
    <row r="57" spans="1:15" x14ac:dyDescent="0.25">
      <c r="A57" s="163"/>
      <c r="B57" s="163"/>
      <c r="C57" s="163"/>
    </row>
    <row r="58" spans="1:15" x14ac:dyDescent="0.25">
      <c r="A58" s="163"/>
      <c r="B58" s="163"/>
      <c r="C58" s="163"/>
    </row>
    <row r="59" spans="1:15" x14ac:dyDescent="0.25">
      <c r="A59" s="163"/>
      <c r="B59" s="163"/>
      <c r="C59" s="163"/>
    </row>
    <row r="60" spans="1:15" x14ac:dyDescent="0.25">
      <c r="A60" s="163"/>
      <c r="B60" s="163"/>
      <c r="C60" s="163"/>
    </row>
    <row r="61" spans="1:15" x14ac:dyDescent="0.25">
      <c r="A61" s="163"/>
      <c r="B61" s="163"/>
      <c r="C61" s="163"/>
    </row>
    <row r="62" spans="1:15" x14ac:dyDescent="0.25">
      <c r="A62" s="163"/>
      <c r="B62" s="163"/>
      <c r="C62" s="163"/>
    </row>
    <row r="63" spans="1:15" x14ac:dyDescent="0.25">
      <c r="A63" s="163"/>
      <c r="B63" s="163"/>
      <c r="C63" s="163"/>
    </row>
    <row r="64" spans="1:15" x14ac:dyDescent="0.25">
      <c r="A64" s="163"/>
      <c r="B64" s="163"/>
      <c r="C64" s="163"/>
    </row>
    <row r="65" spans="1:3" x14ac:dyDescent="0.25">
      <c r="A65" s="163"/>
      <c r="B65" s="163"/>
      <c r="C65" s="163"/>
    </row>
    <row r="66" spans="1:3" x14ac:dyDescent="0.25">
      <c r="A66" s="163"/>
      <c r="B66" s="163"/>
      <c r="C66" s="163"/>
    </row>
    <row r="67" spans="1:3" x14ac:dyDescent="0.25">
      <c r="A67" s="163"/>
      <c r="B67" s="163"/>
      <c r="C67" s="163"/>
    </row>
    <row r="68" spans="1:3" x14ac:dyDescent="0.25">
      <c r="A68" s="163"/>
      <c r="B68" s="163"/>
      <c r="C68" s="163"/>
    </row>
    <row r="69" spans="1:3" x14ac:dyDescent="0.25">
      <c r="A69" s="163"/>
      <c r="B69" s="163"/>
      <c r="C69" s="163"/>
    </row>
    <row r="70" spans="1:3" x14ac:dyDescent="0.25">
      <c r="A70" s="163"/>
      <c r="B70" s="163"/>
      <c r="C70" s="163"/>
    </row>
    <row r="71" spans="1:3" x14ac:dyDescent="0.25">
      <c r="A71" s="163"/>
      <c r="B71" s="163"/>
      <c r="C71" s="163"/>
    </row>
    <row r="72" spans="1:3" x14ac:dyDescent="0.25">
      <c r="A72" s="163"/>
      <c r="B72" s="163"/>
      <c r="C72" s="163"/>
    </row>
    <row r="73" spans="1:3" x14ac:dyDescent="0.25">
      <c r="A73" s="163"/>
      <c r="B73" s="163"/>
      <c r="C73" s="163"/>
    </row>
    <row r="74" spans="1:3" x14ac:dyDescent="0.25">
      <c r="A74" s="163"/>
      <c r="B74" s="163"/>
      <c r="C74" s="163"/>
    </row>
    <row r="75" spans="1:3" x14ac:dyDescent="0.25">
      <c r="A75" s="163"/>
      <c r="B75" s="163"/>
      <c r="C75" s="163"/>
    </row>
    <row r="76" spans="1:3" x14ac:dyDescent="0.25">
      <c r="A76" s="163"/>
      <c r="B76" s="163"/>
      <c r="C76" s="163"/>
    </row>
    <row r="77" spans="1:3" x14ac:dyDescent="0.25">
      <c r="A77" s="163"/>
      <c r="B77" s="163"/>
      <c r="C77" s="163"/>
    </row>
    <row r="78" spans="1:3" x14ac:dyDescent="0.25">
      <c r="A78" s="163"/>
      <c r="B78" s="163"/>
      <c r="C78" s="163"/>
    </row>
    <row r="79" spans="1:3" x14ac:dyDescent="0.25">
      <c r="A79" s="163"/>
      <c r="B79" s="163"/>
      <c r="C79" s="163"/>
    </row>
    <row r="80" spans="1:3" x14ac:dyDescent="0.25">
      <c r="A80" s="163"/>
      <c r="B80" s="163"/>
      <c r="C80" s="163"/>
    </row>
    <row r="81" spans="1:3" x14ac:dyDescent="0.25">
      <c r="A81" s="163"/>
      <c r="B81" s="163"/>
      <c r="C81" s="163"/>
    </row>
    <row r="82" spans="1:3" x14ac:dyDescent="0.25">
      <c r="A82" s="163"/>
      <c r="B82" s="163"/>
      <c r="C82" s="163"/>
    </row>
    <row r="83" spans="1:3" x14ac:dyDescent="0.25">
      <c r="A83" s="163"/>
      <c r="B83" s="163"/>
      <c r="C83" s="163"/>
    </row>
    <row r="84" spans="1:3" x14ac:dyDescent="0.25">
      <c r="A84" s="163"/>
      <c r="B84" s="163"/>
      <c r="C84" s="163"/>
    </row>
    <row r="85" spans="1:3" x14ac:dyDescent="0.25">
      <c r="A85" s="163"/>
      <c r="B85" s="163"/>
      <c r="C85" s="163"/>
    </row>
    <row r="86" spans="1:3" x14ac:dyDescent="0.25">
      <c r="A86" s="163"/>
      <c r="B86" s="163"/>
      <c r="C86" s="163"/>
    </row>
    <row r="87" spans="1:3" x14ac:dyDescent="0.25">
      <c r="A87" s="163"/>
      <c r="B87" s="163"/>
      <c r="C87" s="163"/>
    </row>
    <row r="88" spans="1:3" x14ac:dyDescent="0.25">
      <c r="A88" s="163"/>
      <c r="B88" s="163"/>
      <c r="C88" s="163"/>
    </row>
    <row r="89" spans="1:3" x14ac:dyDescent="0.25">
      <c r="A89" s="163"/>
      <c r="B89" s="163"/>
      <c r="C89" s="163"/>
    </row>
    <row r="90" spans="1:3" x14ac:dyDescent="0.25">
      <c r="A90" s="163"/>
      <c r="B90" s="163"/>
      <c r="C90" s="163"/>
    </row>
    <row r="91" spans="1:3" x14ac:dyDescent="0.25">
      <c r="A91" s="163"/>
      <c r="B91" s="163"/>
      <c r="C91" s="163"/>
    </row>
    <row r="92" spans="1:3" x14ac:dyDescent="0.25">
      <c r="A92" s="163"/>
      <c r="B92" s="163"/>
      <c r="C92" s="163"/>
    </row>
    <row r="93" spans="1:3" x14ac:dyDescent="0.25">
      <c r="A93" s="163"/>
      <c r="B93" s="163"/>
      <c r="C93" s="163"/>
    </row>
    <row r="94" spans="1:3" x14ac:dyDescent="0.25">
      <c r="A94" s="163"/>
      <c r="B94" s="163"/>
      <c r="C94" s="163"/>
    </row>
    <row r="95" spans="1:3" x14ac:dyDescent="0.25">
      <c r="A95" s="163"/>
      <c r="B95" s="163"/>
      <c r="C95" s="163"/>
    </row>
    <row r="96" spans="1:3" x14ac:dyDescent="0.25">
      <c r="A96" s="163"/>
      <c r="B96" s="163"/>
      <c r="C96" s="163"/>
    </row>
    <row r="97" spans="1:3" x14ac:dyDescent="0.25">
      <c r="A97" s="163"/>
      <c r="B97" s="163"/>
      <c r="C97" s="163"/>
    </row>
    <row r="98" spans="1:3" x14ac:dyDescent="0.25">
      <c r="A98" s="163"/>
      <c r="B98" s="163"/>
      <c r="C98" s="163"/>
    </row>
    <row r="99" spans="1:3" x14ac:dyDescent="0.25">
      <c r="A99" s="163"/>
      <c r="B99" s="163"/>
      <c r="C99" s="163"/>
    </row>
    <row r="100" spans="1:3" x14ac:dyDescent="0.25">
      <c r="A100" s="163"/>
      <c r="B100" s="163"/>
      <c r="C100" s="163"/>
    </row>
    <row r="101" spans="1:3" x14ac:dyDescent="0.25">
      <c r="A101" s="163"/>
      <c r="B101" s="163"/>
      <c r="C101" s="163"/>
    </row>
    <row r="102" spans="1:3" x14ac:dyDescent="0.25">
      <c r="A102" s="163"/>
      <c r="B102" s="163"/>
      <c r="C102" s="163"/>
    </row>
    <row r="103" spans="1:3" x14ac:dyDescent="0.25">
      <c r="A103" s="163"/>
      <c r="B103" s="163"/>
      <c r="C103" s="163"/>
    </row>
    <row r="104" spans="1:3" x14ac:dyDescent="0.25">
      <c r="A104" s="163"/>
      <c r="B104" s="163"/>
      <c r="C104" s="163"/>
    </row>
    <row r="105" spans="1:3" x14ac:dyDescent="0.25">
      <c r="A105" s="163"/>
      <c r="B105" s="163"/>
      <c r="C105" s="163"/>
    </row>
    <row r="106" spans="1:3" x14ac:dyDescent="0.25">
      <c r="A106" s="163"/>
      <c r="B106" s="163"/>
      <c r="C106" s="163"/>
    </row>
    <row r="107" spans="1:3" x14ac:dyDescent="0.25">
      <c r="A107" s="163"/>
      <c r="B107" s="163"/>
      <c r="C107" s="163"/>
    </row>
    <row r="108" spans="1:3" x14ac:dyDescent="0.25">
      <c r="A108" s="163"/>
      <c r="B108" s="163"/>
      <c r="C108" s="163"/>
    </row>
    <row r="109" spans="1:3" x14ac:dyDescent="0.25">
      <c r="A109" s="163"/>
      <c r="B109" s="163"/>
      <c r="C109" s="163"/>
    </row>
    <row r="110" spans="1:3" x14ac:dyDescent="0.25">
      <c r="A110" s="163"/>
      <c r="B110" s="163"/>
      <c r="C110" s="163"/>
    </row>
    <row r="111" spans="1:3" x14ac:dyDescent="0.25">
      <c r="A111" s="163"/>
      <c r="B111" s="163"/>
      <c r="C111" s="163"/>
    </row>
    <row r="112" spans="1:3" x14ac:dyDescent="0.25">
      <c r="A112" s="163"/>
      <c r="B112" s="163"/>
      <c r="C112" s="163"/>
    </row>
    <row r="113" spans="1:3" x14ac:dyDescent="0.25">
      <c r="A113" s="163"/>
      <c r="B113" s="163"/>
      <c r="C113" s="163"/>
    </row>
    <row r="114" spans="1:3" x14ac:dyDescent="0.25">
      <c r="A114" s="163"/>
      <c r="B114" s="163"/>
      <c r="C114" s="163"/>
    </row>
    <row r="115" spans="1:3" x14ac:dyDescent="0.25">
      <c r="A115" s="163"/>
      <c r="B115" s="163"/>
      <c r="C115" s="163"/>
    </row>
    <row r="116" spans="1:3" x14ac:dyDescent="0.25">
      <c r="A116" s="163"/>
      <c r="B116" s="163"/>
      <c r="C116" s="163"/>
    </row>
    <row r="117" spans="1:3" x14ac:dyDescent="0.25">
      <c r="A117" s="163"/>
      <c r="B117" s="163"/>
      <c r="C117" s="163"/>
    </row>
    <row r="118" spans="1:3" x14ac:dyDescent="0.25">
      <c r="A118" s="163"/>
      <c r="B118" s="163"/>
      <c r="C118" s="163"/>
    </row>
    <row r="119" spans="1:3" x14ac:dyDescent="0.25">
      <c r="A119" s="163"/>
      <c r="B119" s="163"/>
      <c r="C119" s="163"/>
    </row>
    <row r="120" spans="1:3" x14ac:dyDescent="0.25">
      <c r="A120" s="163"/>
      <c r="B120" s="163"/>
      <c r="C120" s="163"/>
    </row>
    <row r="121" spans="1:3" x14ac:dyDescent="0.25">
      <c r="A121" s="163"/>
      <c r="B121" s="163"/>
      <c r="C121" s="163"/>
    </row>
    <row r="122" spans="1:3" x14ac:dyDescent="0.25">
      <c r="A122" s="163"/>
      <c r="B122" s="163"/>
      <c r="C122" s="163"/>
    </row>
    <row r="123" spans="1:3" x14ac:dyDescent="0.25">
      <c r="A123" s="163"/>
      <c r="B123" s="163"/>
      <c r="C123" s="163"/>
    </row>
    <row r="124" spans="1:3" x14ac:dyDescent="0.25">
      <c r="A124" s="163"/>
      <c r="B124" s="163"/>
      <c r="C124" s="163"/>
    </row>
    <row r="125" spans="1:3" x14ac:dyDescent="0.25">
      <c r="A125" s="163"/>
      <c r="B125" s="163"/>
      <c r="C125" s="163"/>
    </row>
    <row r="126" spans="1:3" x14ac:dyDescent="0.25">
      <c r="A126" s="163"/>
      <c r="B126" s="163"/>
      <c r="C126" s="163"/>
    </row>
    <row r="127" spans="1:3" x14ac:dyDescent="0.25">
      <c r="A127" s="163"/>
      <c r="B127" s="163"/>
      <c r="C127" s="163"/>
    </row>
    <row r="128" spans="1:3" x14ac:dyDescent="0.25">
      <c r="A128" s="163"/>
      <c r="B128" s="163"/>
      <c r="C128" s="163"/>
    </row>
    <row r="129" spans="1:3" x14ac:dyDescent="0.25">
      <c r="A129" s="163"/>
      <c r="B129" s="163"/>
      <c r="C129" s="163"/>
    </row>
    <row r="130" spans="1:3" x14ac:dyDescent="0.25">
      <c r="A130" s="163"/>
      <c r="B130" s="163"/>
      <c r="C130" s="163"/>
    </row>
    <row r="131" spans="1:3" x14ac:dyDescent="0.25">
      <c r="A131" s="163"/>
      <c r="B131" s="163"/>
      <c r="C131" s="163"/>
    </row>
    <row r="132" spans="1:3" x14ac:dyDescent="0.25">
      <c r="A132" s="163"/>
      <c r="B132" s="163"/>
      <c r="C132" s="163"/>
    </row>
    <row r="133" spans="1:3" x14ac:dyDescent="0.25">
      <c r="A133" s="163"/>
      <c r="B133" s="163"/>
      <c r="C133" s="163"/>
    </row>
    <row r="134" spans="1:3" x14ac:dyDescent="0.25">
      <c r="A134" s="163"/>
      <c r="B134" s="163"/>
      <c r="C134" s="163"/>
    </row>
    <row r="135" spans="1:3" x14ac:dyDescent="0.25">
      <c r="A135" s="163"/>
      <c r="B135" s="163"/>
      <c r="C135" s="163"/>
    </row>
    <row r="136" spans="1:3" x14ac:dyDescent="0.25">
      <c r="A136" s="163"/>
      <c r="B136" s="163"/>
      <c r="C136" s="163"/>
    </row>
    <row r="137" spans="1:3" x14ac:dyDescent="0.25">
      <c r="A137" s="163"/>
      <c r="B137" s="163"/>
      <c r="C137" s="163"/>
    </row>
    <row r="138" spans="1:3" x14ac:dyDescent="0.25">
      <c r="A138" s="163"/>
      <c r="B138" s="163"/>
      <c r="C138" s="163"/>
    </row>
    <row r="139" spans="1:3" x14ac:dyDescent="0.25">
      <c r="A139" s="163"/>
      <c r="B139" s="163"/>
      <c r="C139" s="163"/>
    </row>
    <row r="140" spans="1:3" x14ac:dyDescent="0.25">
      <c r="A140" s="163"/>
      <c r="B140" s="163"/>
      <c r="C140" s="163"/>
    </row>
    <row r="141" spans="1:3" x14ac:dyDescent="0.25">
      <c r="A141" s="163"/>
      <c r="B141" s="163"/>
      <c r="C141" s="163"/>
    </row>
    <row r="142" spans="1:3" x14ac:dyDescent="0.25">
      <c r="A142" s="163"/>
      <c r="B142" s="163"/>
      <c r="C142" s="163"/>
    </row>
    <row r="143" spans="1:3" x14ac:dyDescent="0.25">
      <c r="A143" s="163"/>
      <c r="B143" s="163"/>
      <c r="C143" s="163"/>
    </row>
    <row r="144" spans="1:3" x14ac:dyDescent="0.25">
      <c r="A144" s="163"/>
      <c r="B144" s="163"/>
      <c r="C144" s="163"/>
    </row>
    <row r="145" spans="1:3" x14ac:dyDescent="0.25">
      <c r="A145" s="163"/>
      <c r="B145" s="163"/>
      <c r="C145" s="163"/>
    </row>
    <row r="146" spans="1:3" x14ac:dyDescent="0.25">
      <c r="A146" s="163"/>
      <c r="B146" s="163"/>
      <c r="C146" s="163"/>
    </row>
    <row r="147" spans="1:3" x14ac:dyDescent="0.25">
      <c r="A147" s="163"/>
      <c r="B147" s="163"/>
      <c r="C147" s="163"/>
    </row>
    <row r="148" spans="1:3" x14ac:dyDescent="0.25">
      <c r="A148" s="163"/>
      <c r="B148" s="163"/>
      <c r="C148" s="163"/>
    </row>
    <row r="149" spans="1:3" x14ac:dyDescent="0.25">
      <c r="A149" s="163"/>
      <c r="B149" s="163"/>
      <c r="C149" s="163"/>
    </row>
    <row r="150" spans="1:3" x14ac:dyDescent="0.25">
      <c r="A150" s="163"/>
      <c r="B150" s="163"/>
      <c r="C150" s="163"/>
    </row>
    <row r="151" spans="1:3" x14ac:dyDescent="0.25">
      <c r="A151" s="163"/>
      <c r="B151" s="163"/>
      <c r="C151" s="163"/>
    </row>
    <row r="152" spans="1:3" x14ac:dyDescent="0.25">
      <c r="A152" s="163"/>
      <c r="B152" s="163"/>
      <c r="C152" s="163"/>
    </row>
    <row r="153" spans="1:3" x14ac:dyDescent="0.25">
      <c r="A153" s="163"/>
      <c r="B153" s="163"/>
      <c r="C153" s="163"/>
    </row>
    <row r="154" spans="1:3" x14ac:dyDescent="0.25">
      <c r="A154" s="163"/>
      <c r="B154" s="163"/>
      <c r="C154" s="163"/>
    </row>
    <row r="155" spans="1:3" x14ac:dyDescent="0.25">
      <c r="A155" s="163"/>
      <c r="B155" s="163"/>
      <c r="C155" s="163"/>
    </row>
    <row r="156" spans="1:3" x14ac:dyDescent="0.25">
      <c r="A156" s="163"/>
      <c r="B156" s="163"/>
      <c r="C156" s="163"/>
    </row>
    <row r="157" spans="1:3" x14ac:dyDescent="0.25">
      <c r="A157" s="163"/>
      <c r="B157" s="163"/>
      <c r="C157" s="163"/>
    </row>
    <row r="158" spans="1:3" x14ac:dyDescent="0.25">
      <c r="A158" s="163"/>
      <c r="B158" s="163"/>
      <c r="C158" s="163"/>
    </row>
    <row r="159" spans="1:3" x14ac:dyDescent="0.25">
      <c r="A159" s="163"/>
      <c r="B159" s="163"/>
      <c r="C159" s="163"/>
    </row>
    <row r="160" spans="1:3" x14ac:dyDescent="0.25">
      <c r="A160" s="163"/>
      <c r="B160" s="163"/>
      <c r="C160" s="163"/>
    </row>
    <row r="161" spans="1:3" x14ac:dyDescent="0.25">
      <c r="A161" s="163"/>
      <c r="B161" s="163"/>
      <c r="C161" s="163"/>
    </row>
    <row r="162" spans="1:3" x14ac:dyDescent="0.25">
      <c r="A162" s="163"/>
      <c r="B162" s="163"/>
      <c r="C162" s="163"/>
    </row>
    <row r="163" spans="1:3" x14ac:dyDescent="0.25">
      <c r="A163" s="163"/>
      <c r="B163" s="163"/>
      <c r="C163" s="163"/>
    </row>
    <row r="164" spans="1:3" x14ac:dyDescent="0.25">
      <c r="A164" s="163"/>
      <c r="B164" s="163"/>
      <c r="C164" s="163"/>
    </row>
    <row r="165" spans="1:3" x14ac:dyDescent="0.25">
      <c r="A165" s="163"/>
      <c r="B165" s="163"/>
      <c r="C165" s="163"/>
    </row>
    <row r="166" spans="1:3" x14ac:dyDescent="0.25">
      <c r="A166" s="163"/>
      <c r="B166" s="163"/>
      <c r="C166" s="163"/>
    </row>
    <row r="167" spans="1:3" x14ac:dyDescent="0.25">
      <c r="A167" s="163"/>
      <c r="B167" s="163"/>
      <c r="C167" s="163"/>
    </row>
    <row r="168" spans="1:3" x14ac:dyDescent="0.25">
      <c r="A168" s="163"/>
      <c r="B168" s="163"/>
      <c r="C168" s="163"/>
    </row>
    <row r="169" spans="1:3" x14ac:dyDescent="0.25">
      <c r="A169" s="163"/>
      <c r="B169" s="163"/>
      <c r="C169" s="163"/>
    </row>
    <row r="170" spans="1:3" x14ac:dyDescent="0.25">
      <c r="A170" s="163"/>
      <c r="B170" s="163"/>
      <c r="C170" s="163"/>
    </row>
    <row r="171" spans="1:3" x14ac:dyDescent="0.25">
      <c r="A171" s="163"/>
      <c r="B171" s="163"/>
      <c r="C171" s="163"/>
    </row>
    <row r="172" spans="1:3" x14ac:dyDescent="0.25">
      <c r="A172" s="163"/>
      <c r="B172" s="163"/>
      <c r="C172" s="163"/>
    </row>
    <row r="173" spans="1:3" x14ac:dyDescent="0.25">
      <c r="A173" s="163"/>
      <c r="B173" s="163"/>
      <c r="C173" s="163"/>
    </row>
    <row r="174" spans="1:3" x14ac:dyDescent="0.25">
      <c r="A174" s="163"/>
      <c r="B174" s="163"/>
      <c r="C174" s="163"/>
    </row>
    <row r="175" spans="1:3" x14ac:dyDescent="0.25">
      <c r="A175" s="163"/>
      <c r="B175" s="163"/>
      <c r="C175" s="163"/>
    </row>
    <row r="176" spans="1:3" x14ac:dyDescent="0.25">
      <c r="A176" s="163"/>
      <c r="B176" s="163"/>
      <c r="C176" s="163"/>
    </row>
    <row r="177" spans="1:3" x14ac:dyDescent="0.25">
      <c r="A177" s="163"/>
      <c r="B177" s="163"/>
      <c r="C177" s="163"/>
    </row>
    <row r="178" spans="1:3" x14ac:dyDescent="0.25">
      <c r="A178" s="163"/>
      <c r="B178" s="163"/>
      <c r="C178" s="163"/>
    </row>
    <row r="179" spans="1:3" x14ac:dyDescent="0.25">
      <c r="A179" s="163"/>
      <c r="B179" s="163"/>
      <c r="C179" s="163"/>
    </row>
    <row r="180" spans="1:3" x14ac:dyDescent="0.25">
      <c r="A180" s="163"/>
      <c r="B180" s="163"/>
      <c r="C180" s="163"/>
    </row>
    <row r="181" spans="1:3" x14ac:dyDescent="0.25">
      <c r="A181" s="163"/>
      <c r="B181" s="163"/>
      <c r="C181" s="163"/>
    </row>
    <row r="182" spans="1:3" x14ac:dyDescent="0.25">
      <c r="A182" s="163"/>
      <c r="B182" s="163"/>
      <c r="C182" s="163"/>
    </row>
    <row r="183" spans="1:3" x14ac:dyDescent="0.25">
      <c r="A183" s="163"/>
      <c r="B183" s="163"/>
      <c r="C183" s="163"/>
    </row>
    <row r="184" spans="1:3" x14ac:dyDescent="0.25">
      <c r="A184" s="163"/>
      <c r="B184" s="163"/>
      <c r="C184" s="163"/>
    </row>
    <row r="185" spans="1:3" x14ac:dyDescent="0.25">
      <c r="A185" s="163"/>
      <c r="B185" s="163"/>
      <c r="C185" s="163"/>
    </row>
    <row r="186" spans="1:3" x14ac:dyDescent="0.25">
      <c r="A186" s="163"/>
      <c r="B186" s="163"/>
      <c r="C186" s="163"/>
    </row>
    <row r="187" spans="1:3" x14ac:dyDescent="0.25">
      <c r="A187" s="163"/>
      <c r="B187" s="163"/>
      <c r="C187" s="163"/>
    </row>
    <row r="188" spans="1:3" x14ac:dyDescent="0.25">
      <c r="A188" s="163"/>
      <c r="B188" s="163"/>
      <c r="C188" s="163"/>
    </row>
    <row r="189" spans="1:3" x14ac:dyDescent="0.25">
      <c r="A189" s="163"/>
      <c r="B189" s="163"/>
      <c r="C189" s="163"/>
    </row>
    <row r="190" spans="1:3" x14ac:dyDescent="0.25">
      <c r="A190" s="163"/>
      <c r="B190" s="163"/>
      <c r="C190" s="163"/>
    </row>
    <row r="191" spans="1:3" x14ac:dyDescent="0.25">
      <c r="A191" s="163"/>
      <c r="B191" s="163"/>
      <c r="C191" s="163"/>
    </row>
    <row r="192" spans="1:3" x14ac:dyDescent="0.25">
      <c r="A192" s="163"/>
      <c r="B192" s="163"/>
      <c r="C192" s="163"/>
    </row>
    <row r="193" spans="1:3" x14ac:dyDescent="0.25">
      <c r="A193" s="163"/>
      <c r="B193" s="163"/>
      <c r="C193" s="163"/>
    </row>
    <row r="194" spans="1:3" x14ac:dyDescent="0.25">
      <c r="A194" s="163"/>
      <c r="B194" s="163"/>
      <c r="C194" s="163"/>
    </row>
    <row r="195" spans="1:3" x14ac:dyDescent="0.25">
      <c r="A195" s="163"/>
      <c r="B195" s="163"/>
      <c r="C195" s="163"/>
    </row>
    <row r="196" spans="1:3" x14ac:dyDescent="0.25">
      <c r="A196" s="163"/>
      <c r="B196" s="163"/>
      <c r="C196" s="163"/>
    </row>
    <row r="197" spans="1:3" x14ac:dyDescent="0.25">
      <c r="A197" s="163"/>
      <c r="B197" s="163"/>
      <c r="C197" s="163"/>
    </row>
    <row r="198" spans="1:3" x14ac:dyDescent="0.25">
      <c r="A198" s="163"/>
      <c r="B198" s="163"/>
      <c r="C198" s="163"/>
    </row>
    <row r="199" spans="1:3" x14ac:dyDescent="0.25">
      <c r="A199" s="163"/>
      <c r="B199" s="163"/>
      <c r="C199" s="163"/>
    </row>
    <row r="200" spans="1:3" x14ac:dyDescent="0.25">
      <c r="A200" s="163"/>
      <c r="B200" s="163"/>
      <c r="C200" s="163"/>
    </row>
    <row r="201" spans="1:3" x14ac:dyDescent="0.25">
      <c r="A201" s="163"/>
      <c r="B201" s="163"/>
      <c r="C201" s="163"/>
    </row>
    <row r="202" spans="1:3" x14ac:dyDescent="0.25">
      <c r="A202" s="163"/>
      <c r="B202" s="163"/>
      <c r="C202" s="163"/>
    </row>
    <row r="203" spans="1:3" x14ac:dyDescent="0.25">
      <c r="A203" s="163"/>
      <c r="B203" s="163"/>
      <c r="C203" s="163"/>
    </row>
    <row r="204" spans="1:3" x14ac:dyDescent="0.25">
      <c r="A204" s="163"/>
      <c r="B204" s="163"/>
      <c r="C204" s="163"/>
    </row>
    <row r="205" spans="1:3" x14ac:dyDescent="0.25">
      <c r="A205" s="163"/>
      <c r="B205" s="163"/>
      <c r="C205" s="163"/>
    </row>
    <row r="206" spans="1:3" x14ac:dyDescent="0.25">
      <c r="A206" s="163"/>
      <c r="B206" s="163"/>
      <c r="C206" s="163"/>
    </row>
    <row r="207" spans="1:3" x14ac:dyDescent="0.25">
      <c r="A207" s="163"/>
      <c r="B207" s="163"/>
      <c r="C207" s="163"/>
    </row>
    <row r="208" spans="1:3" x14ac:dyDescent="0.25">
      <c r="A208" s="163"/>
      <c r="B208" s="163"/>
      <c r="C208" s="163"/>
    </row>
    <row r="209" spans="1:3" x14ac:dyDescent="0.25">
      <c r="A209" s="163"/>
      <c r="B209" s="163"/>
      <c r="C209" s="163"/>
    </row>
    <row r="210" spans="1:3" x14ac:dyDescent="0.25">
      <c r="A210" s="163"/>
      <c r="B210" s="163"/>
      <c r="C210" s="163"/>
    </row>
    <row r="211" spans="1:3" x14ac:dyDescent="0.25">
      <c r="A211" s="163"/>
      <c r="B211" s="163"/>
      <c r="C211" s="163"/>
    </row>
    <row r="212" spans="1:3" x14ac:dyDescent="0.25">
      <c r="A212" s="163"/>
      <c r="B212" s="163"/>
      <c r="C212" s="163"/>
    </row>
    <row r="213" spans="1:3" x14ac:dyDescent="0.25">
      <c r="A213" s="163"/>
      <c r="B213" s="163"/>
      <c r="C213" s="163"/>
    </row>
    <row r="214" spans="1:3" x14ac:dyDescent="0.25">
      <c r="A214" s="163"/>
      <c r="B214" s="163"/>
      <c r="C214" s="163"/>
    </row>
    <row r="215" spans="1:3" x14ac:dyDescent="0.25">
      <c r="A215" s="163"/>
      <c r="B215" s="163"/>
      <c r="C215" s="163"/>
    </row>
    <row r="216" spans="1:3" x14ac:dyDescent="0.25">
      <c r="A216" s="163"/>
      <c r="B216" s="163"/>
      <c r="C216" s="163"/>
    </row>
    <row r="217" spans="1:3" x14ac:dyDescent="0.25">
      <c r="A217" s="163"/>
      <c r="B217" s="163"/>
      <c r="C217" s="163"/>
    </row>
    <row r="218" spans="1:3" x14ac:dyDescent="0.25">
      <c r="A218" s="163"/>
      <c r="B218" s="163"/>
      <c r="C218" s="163"/>
    </row>
    <row r="219" spans="1:3" x14ac:dyDescent="0.25">
      <c r="A219" s="163"/>
      <c r="B219" s="163"/>
      <c r="C219" s="163"/>
    </row>
    <row r="220" spans="1:3" x14ac:dyDescent="0.25">
      <c r="A220" s="163"/>
      <c r="B220" s="163"/>
      <c r="C220" s="163"/>
    </row>
    <row r="221" spans="1:3" x14ac:dyDescent="0.25">
      <c r="A221" s="163"/>
      <c r="B221" s="163"/>
      <c r="C221" s="163"/>
    </row>
    <row r="222" spans="1:3" x14ac:dyDescent="0.25">
      <c r="A222" s="163"/>
      <c r="B222" s="163"/>
      <c r="C222" s="163"/>
    </row>
    <row r="223" spans="1:3" x14ac:dyDescent="0.25">
      <c r="A223" s="163"/>
      <c r="B223" s="163"/>
      <c r="C223" s="163"/>
    </row>
    <row r="224" spans="1:3" x14ac:dyDescent="0.25">
      <c r="A224" s="163"/>
      <c r="B224" s="163"/>
      <c r="C224" s="163"/>
    </row>
    <row r="225" spans="1:3" x14ac:dyDescent="0.25">
      <c r="A225" s="163"/>
      <c r="B225" s="163"/>
      <c r="C225" s="163"/>
    </row>
    <row r="226" spans="1:3" x14ac:dyDescent="0.25">
      <c r="A226" s="163"/>
      <c r="B226" s="163"/>
      <c r="C226" s="163"/>
    </row>
    <row r="227" spans="1:3" x14ac:dyDescent="0.25">
      <c r="A227" s="163"/>
      <c r="B227" s="163"/>
      <c r="C227" s="163"/>
    </row>
    <row r="228" spans="1:3" x14ac:dyDescent="0.25">
      <c r="A228" s="163"/>
      <c r="B228" s="163"/>
      <c r="C228" s="163"/>
    </row>
    <row r="229" spans="1:3" x14ac:dyDescent="0.25">
      <c r="A229" s="163"/>
      <c r="B229" s="163"/>
      <c r="C229" s="163"/>
    </row>
    <row r="230" spans="1:3" x14ac:dyDescent="0.25">
      <c r="A230" s="163"/>
      <c r="B230" s="163"/>
      <c r="C230" s="163"/>
    </row>
    <row r="231" spans="1:3" x14ac:dyDescent="0.25">
      <c r="A231" s="163"/>
      <c r="B231" s="163"/>
      <c r="C231" s="163"/>
    </row>
    <row r="232" spans="1:3" x14ac:dyDescent="0.25">
      <c r="A232" s="163"/>
      <c r="B232" s="163"/>
      <c r="C232" s="163"/>
    </row>
    <row r="233" spans="1:3" x14ac:dyDescent="0.25">
      <c r="A233" s="163"/>
      <c r="B233" s="163"/>
      <c r="C233" s="163"/>
    </row>
    <row r="234" spans="1:3" x14ac:dyDescent="0.25">
      <c r="A234" s="163"/>
      <c r="B234" s="163"/>
      <c r="C234" s="163"/>
    </row>
    <row r="235" spans="1:3" x14ac:dyDescent="0.25">
      <c r="A235" s="163"/>
      <c r="B235" s="163"/>
      <c r="C235" s="163"/>
    </row>
    <row r="236" spans="1:3" x14ac:dyDescent="0.25">
      <c r="A236" s="163"/>
      <c r="B236" s="163"/>
      <c r="C236" s="163"/>
    </row>
    <row r="237" spans="1:3" x14ac:dyDescent="0.25">
      <c r="A237" s="163"/>
      <c r="B237" s="163"/>
      <c r="C237" s="163"/>
    </row>
    <row r="238" spans="1:3" x14ac:dyDescent="0.25">
      <c r="A238" s="163"/>
      <c r="B238" s="163"/>
      <c r="C238" s="163"/>
    </row>
    <row r="239" spans="1:3" x14ac:dyDescent="0.25">
      <c r="A239" s="163"/>
      <c r="B239" s="163"/>
      <c r="C239" s="163"/>
    </row>
    <row r="240" spans="1:3" x14ac:dyDescent="0.25">
      <c r="A240" s="163"/>
      <c r="B240" s="163"/>
      <c r="C240" s="163"/>
    </row>
    <row r="241" spans="1:3" x14ac:dyDescent="0.25">
      <c r="A241" s="163"/>
      <c r="B241" s="163"/>
      <c r="C241" s="163"/>
    </row>
    <row r="242" spans="1:3" x14ac:dyDescent="0.25">
      <c r="A242" s="163"/>
      <c r="B242" s="163"/>
      <c r="C242" s="163"/>
    </row>
    <row r="243" spans="1:3" x14ac:dyDescent="0.25">
      <c r="A243" s="163"/>
      <c r="B243" s="163"/>
      <c r="C243" s="163"/>
    </row>
    <row r="244" spans="1:3" x14ac:dyDescent="0.25">
      <c r="A244" s="163"/>
      <c r="B244" s="163"/>
      <c r="C244" s="163"/>
    </row>
    <row r="245" spans="1:3" x14ac:dyDescent="0.25">
      <c r="A245" s="163"/>
      <c r="B245" s="163"/>
      <c r="C245" s="163"/>
    </row>
    <row r="246" spans="1:3" x14ac:dyDescent="0.25">
      <c r="A246" s="163"/>
      <c r="B246" s="163"/>
      <c r="C246" s="163"/>
    </row>
    <row r="247" spans="1:3" x14ac:dyDescent="0.25">
      <c r="A247" s="163"/>
      <c r="B247" s="163"/>
      <c r="C247" s="163"/>
    </row>
    <row r="248" spans="1:3" x14ac:dyDescent="0.25">
      <c r="A248" s="163"/>
      <c r="B248" s="163"/>
      <c r="C248" s="163"/>
    </row>
    <row r="249" spans="1:3" x14ac:dyDescent="0.25">
      <c r="A249" s="163"/>
      <c r="B249" s="163"/>
      <c r="C249" s="163"/>
    </row>
    <row r="250" spans="1:3" x14ac:dyDescent="0.25">
      <c r="A250" s="163"/>
      <c r="B250" s="163"/>
      <c r="C250" s="163"/>
    </row>
    <row r="251" spans="1:3" x14ac:dyDescent="0.25">
      <c r="A251" s="163"/>
      <c r="B251" s="163"/>
      <c r="C251" s="163"/>
    </row>
    <row r="252" spans="1:3" x14ac:dyDescent="0.25">
      <c r="A252" s="163"/>
      <c r="B252" s="163"/>
      <c r="C252" s="163"/>
    </row>
    <row r="253" spans="1:3" x14ac:dyDescent="0.25">
      <c r="A253" s="163"/>
      <c r="B253" s="163"/>
      <c r="C253" s="163"/>
    </row>
    <row r="254" spans="1:3" x14ac:dyDescent="0.25">
      <c r="A254" s="163"/>
      <c r="B254" s="163"/>
      <c r="C254" s="163"/>
    </row>
    <row r="255" spans="1:3" x14ac:dyDescent="0.25">
      <c r="A255" s="163"/>
      <c r="B255" s="163"/>
      <c r="C255" s="163"/>
    </row>
    <row r="256" spans="1:3" x14ac:dyDescent="0.25">
      <c r="A256" s="163"/>
      <c r="B256" s="163"/>
      <c r="C256" s="163"/>
    </row>
    <row r="257" spans="1:3" x14ac:dyDescent="0.25">
      <c r="A257" s="163"/>
      <c r="B257" s="163"/>
      <c r="C257" s="163"/>
    </row>
    <row r="258" spans="1:3" x14ac:dyDescent="0.25">
      <c r="A258" s="163"/>
      <c r="B258" s="163"/>
      <c r="C258" s="163"/>
    </row>
    <row r="259" spans="1:3" x14ac:dyDescent="0.25">
      <c r="A259" s="163"/>
      <c r="B259" s="163"/>
      <c r="C259" s="163"/>
    </row>
    <row r="260" spans="1:3" x14ac:dyDescent="0.25">
      <c r="A260" s="163"/>
      <c r="B260" s="163"/>
      <c r="C260" s="163"/>
    </row>
    <row r="261" spans="1:3" x14ac:dyDescent="0.25">
      <c r="A261" s="163"/>
      <c r="B261" s="163"/>
      <c r="C261" s="163"/>
    </row>
    <row r="262" spans="1:3" x14ac:dyDescent="0.25">
      <c r="A262" s="163"/>
      <c r="B262" s="163"/>
      <c r="C262" s="163"/>
    </row>
    <row r="263" spans="1:3" x14ac:dyDescent="0.25">
      <c r="A263" s="163"/>
      <c r="B263" s="163"/>
      <c r="C263" s="163"/>
    </row>
    <row r="264" spans="1:3" x14ac:dyDescent="0.25">
      <c r="A264" s="163"/>
      <c r="B264" s="163"/>
      <c r="C264" s="163"/>
    </row>
    <row r="265" spans="1:3" x14ac:dyDescent="0.25">
      <c r="A265" s="163"/>
      <c r="B265" s="163"/>
      <c r="C265" s="163"/>
    </row>
    <row r="266" spans="1:3" x14ac:dyDescent="0.25">
      <c r="A266" s="163"/>
      <c r="B266" s="163"/>
      <c r="C266" s="163"/>
    </row>
    <row r="267" spans="1:3" x14ac:dyDescent="0.25">
      <c r="A267" s="163"/>
      <c r="B267" s="163"/>
      <c r="C267" s="163"/>
    </row>
    <row r="268" spans="1:3" x14ac:dyDescent="0.25">
      <c r="A268" s="163"/>
      <c r="B268" s="163"/>
      <c r="C268" s="163"/>
    </row>
    <row r="269" spans="1:3" x14ac:dyDescent="0.25">
      <c r="A269" s="163"/>
      <c r="B269" s="163"/>
      <c r="C269" s="163"/>
    </row>
    <row r="270" spans="1:3" x14ac:dyDescent="0.25">
      <c r="A270" s="163"/>
      <c r="B270" s="163"/>
      <c r="C270" s="163"/>
    </row>
    <row r="271" spans="1:3" x14ac:dyDescent="0.25">
      <c r="A271" s="163"/>
      <c r="B271" s="163"/>
      <c r="C271" s="163"/>
    </row>
    <row r="272" spans="1:3" x14ac:dyDescent="0.25">
      <c r="A272" s="163"/>
      <c r="B272" s="163"/>
      <c r="C272" s="163"/>
    </row>
    <row r="273" spans="1:3" x14ac:dyDescent="0.25">
      <c r="A273" s="163"/>
      <c r="B273" s="163"/>
      <c r="C273" s="163"/>
    </row>
    <row r="274" spans="1:3" x14ac:dyDescent="0.25">
      <c r="A274" s="163"/>
      <c r="B274" s="163"/>
      <c r="C274" s="163"/>
    </row>
    <row r="275" spans="1:3" x14ac:dyDescent="0.25">
      <c r="A275" s="163"/>
      <c r="B275" s="163"/>
      <c r="C275" s="163"/>
    </row>
    <row r="276" spans="1:3" x14ac:dyDescent="0.25">
      <c r="A276" s="163"/>
      <c r="B276" s="163"/>
      <c r="C276" s="163"/>
    </row>
    <row r="277" spans="1:3" x14ac:dyDescent="0.25">
      <c r="A277" s="163"/>
      <c r="B277" s="163"/>
      <c r="C277" s="163"/>
    </row>
    <row r="278" spans="1:3" x14ac:dyDescent="0.25">
      <c r="A278" s="163"/>
      <c r="B278" s="163"/>
      <c r="C278" s="163"/>
    </row>
    <row r="279" spans="1:3" x14ac:dyDescent="0.25">
      <c r="A279" s="163"/>
      <c r="B279" s="163"/>
      <c r="C279" s="163"/>
    </row>
    <row r="280" spans="1:3" x14ac:dyDescent="0.25">
      <c r="A280" s="163"/>
      <c r="B280" s="163"/>
      <c r="C280" s="163"/>
    </row>
    <row r="281" spans="1:3" x14ac:dyDescent="0.25">
      <c r="A281" s="163"/>
      <c r="B281" s="163"/>
      <c r="C281" s="163"/>
    </row>
    <row r="282" spans="1:3" x14ac:dyDescent="0.25">
      <c r="A282" s="163"/>
      <c r="B282" s="163"/>
      <c r="C282" s="163"/>
    </row>
    <row r="283" spans="1:3" x14ac:dyDescent="0.25">
      <c r="A283" s="163"/>
      <c r="B283" s="163"/>
      <c r="C283" s="163"/>
    </row>
    <row r="284" spans="1:3" x14ac:dyDescent="0.25">
      <c r="A284" s="163"/>
      <c r="B284" s="163"/>
      <c r="C284" s="163"/>
    </row>
    <row r="285" spans="1:3" x14ac:dyDescent="0.25">
      <c r="A285" s="163"/>
      <c r="B285" s="163"/>
      <c r="C285" s="163"/>
    </row>
    <row r="286" spans="1:3" x14ac:dyDescent="0.25">
      <c r="A286" s="163"/>
      <c r="B286" s="163"/>
      <c r="C286" s="163"/>
    </row>
    <row r="287" spans="1:3" x14ac:dyDescent="0.25">
      <c r="A287" s="163"/>
      <c r="B287" s="163"/>
      <c r="C287" s="163"/>
    </row>
    <row r="288" spans="1:3" x14ac:dyDescent="0.25">
      <c r="A288" s="163"/>
      <c r="B288" s="163"/>
      <c r="C288" s="163"/>
    </row>
    <row r="289" spans="1:3" x14ac:dyDescent="0.25">
      <c r="A289" s="163"/>
      <c r="B289" s="163"/>
      <c r="C289" s="163"/>
    </row>
    <row r="290" spans="1:3" x14ac:dyDescent="0.25">
      <c r="A290" s="163"/>
      <c r="B290" s="163"/>
      <c r="C290" s="163"/>
    </row>
    <row r="291" spans="1:3" x14ac:dyDescent="0.25">
      <c r="A291" s="163"/>
      <c r="B291" s="163"/>
      <c r="C291" s="163"/>
    </row>
    <row r="292" spans="1:3" x14ac:dyDescent="0.25">
      <c r="A292" s="163"/>
      <c r="B292" s="163"/>
      <c r="C292" s="163"/>
    </row>
    <row r="293" spans="1:3" x14ac:dyDescent="0.25">
      <c r="A293" s="163"/>
      <c r="B293" s="163"/>
      <c r="C293" s="163"/>
    </row>
    <row r="294" spans="1:3" x14ac:dyDescent="0.25">
      <c r="A294" s="163"/>
      <c r="B294" s="163"/>
      <c r="C294" s="163"/>
    </row>
    <row r="295" spans="1:3" x14ac:dyDescent="0.25">
      <c r="A295" s="163"/>
      <c r="B295" s="163"/>
      <c r="C295" s="163"/>
    </row>
    <row r="296" spans="1:3" x14ac:dyDescent="0.25">
      <c r="A296" s="163"/>
      <c r="B296" s="163"/>
      <c r="C296" s="163"/>
    </row>
    <row r="297" spans="1:3" x14ac:dyDescent="0.25">
      <c r="A297" s="163"/>
      <c r="B297" s="163"/>
      <c r="C297" s="163"/>
    </row>
    <row r="298" spans="1:3" x14ac:dyDescent="0.25">
      <c r="A298" s="163"/>
      <c r="B298" s="163"/>
      <c r="C298" s="163"/>
    </row>
    <row r="299" spans="1:3" x14ac:dyDescent="0.25">
      <c r="A299" s="163"/>
      <c r="B299" s="163"/>
      <c r="C299" s="163"/>
    </row>
    <row r="300" spans="1:3" x14ac:dyDescent="0.25">
      <c r="A300" s="163"/>
      <c r="B300" s="163"/>
      <c r="C300" s="163"/>
    </row>
    <row r="301" spans="1:3" x14ac:dyDescent="0.25">
      <c r="A301" s="163"/>
      <c r="B301" s="163"/>
      <c r="C301" s="163"/>
    </row>
    <row r="302" spans="1:3" x14ac:dyDescent="0.25">
      <c r="A302" s="163"/>
      <c r="B302" s="163"/>
      <c r="C302" s="163"/>
    </row>
    <row r="303" spans="1:3" x14ac:dyDescent="0.25">
      <c r="A303" s="163"/>
      <c r="B303" s="163"/>
      <c r="C303" s="163"/>
    </row>
    <row r="304" spans="1:3" x14ac:dyDescent="0.25">
      <c r="A304" s="163"/>
      <c r="B304" s="163"/>
      <c r="C304" s="163"/>
    </row>
    <row r="305" spans="1:3" x14ac:dyDescent="0.25">
      <c r="A305" s="163"/>
      <c r="B305" s="163"/>
      <c r="C305" s="163"/>
    </row>
    <row r="306" spans="1:3" x14ac:dyDescent="0.25">
      <c r="A306" s="163"/>
      <c r="B306" s="163"/>
      <c r="C306" s="163"/>
    </row>
    <row r="307" spans="1:3" x14ac:dyDescent="0.25">
      <c r="A307" s="163"/>
      <c r="B307" s="163"/>
      <c r="C307" s="163"/>
    </row>
    <row r="308" spans="1:3" x14ac:dyDescent="0.25">
      <c r="A308" s="163"/>
      <c r="B308" s="163"/>
      <c r="C308" s="163"/>
    </row>
    <row r="309" spans="1:3" x14ac:dyDescent="0.25">
      <c r="A309" s="163"/>
      <c r="B309" s="163"/>
      <c r="C309" s="163"/>
    </row>
    <row r="310" spans="1:3" x14ac:dyDescent="0.25">
      <c r="A310" s="163"/>
      <c r="B310" s="163"/>
      <c r="C310" s="163"/>
    </row>
    <row r="311" spans="1:3" x14ac:dyDescent="0.25">
      <c r="A311" s="163"/>
      <c r="B311" s="163"/>
      <c r="C311" s="163"/>
    </row>
    <row r="312" spans="1:3" x14ac:dyDescent="0.25">
      <c r="A312" s="163"/>
      <c r="B312" s="163"/>
      <c r="C312" s="163"/>
    </row>
    <row r="313" spans="1:3" x14ac:dyDescent="0.25">
      <c r="A313" s="163"/>
      <c r="B313" s="163"/>
      <c r="C313" s="163"/>
    </row>
    <row r="314" spans="1:3" x14ac:dyDescent="0.25">
      <c r="A314" s="163"/>
      <c r="B314" s="163"/>
      <c r="C314" s="163"/>
    </row>
    <row r="315" spans="1:3" x14ac:dyDescent="0.25">
      <c r="A315" s="163"/>
      <c r="B315" s="163"/>
      <c r="C315" s="163"/>
    </row>
    <row r="316" spans="1:3" x14ac:dyDescent="0.25">
      <c r="A316" s="163"/>
      <c r="B316" s="163"/>
      <c r="C316" s="163"/>
    </row>
    <row r="317" spans="1:3" x14ac:dyDescent="0.25">
      <c r="A317" s="163"/>
      <c r="B317" s="163"/>
      <c r="C317" s="163"/>
    </row>
    <row r="318" spans="1:3" x14ac:dyDescent="0.25">
      <c r="A318" s="163"/>
      <c r="B318" s="163"/>
      <c r="C318" s="163"/>
    </row>
    <row r="319" spans="1:3" x14ac:dyDescent="0.25">
      <c r="A319" s="163"/>
      <c r="B319" s="163"/>
      <c r="C319" s="163"/>
    </row>
    <row r="320" spans="1:3" x14ac:dyDescent="0.25">
      <c r="A320" s="163"/>
      <c r="B320" s="163"/>
      <c r="C320" s="163"/>
    </row>
    <row r="321" spans="1:3" x14ac:dyDescent="0.25">
      <c r="A321" s="163"/>
      <c r="B321" s="163"/>
      <c r="C321" s="163"/>
    </row>
    <row r="322" spans="1:3" x14ac:dyDescent="0.25">
      <c r="A322" s="163"/>
      <c r="B322" s="163"/>
      <c r="C322" s="163"/>
    </row>
    <row r="323" spans="1:3" x14ac:dyDescent="0.25">
      <c r="A323" s="163"/>
      <c r="B323" s="163"/>
      <c r="C323" s="163"/>
    </row>
    <row r="324" spans="1:3" x14ac:dyDescent="0.25">
      <c r="A324" s="163"/>
      <c r="B324" s="163"/>
      <c r="C324" s="163"/>
    </row>
    <row r="325" spans="1:3" x14ac:dyDescent="0.25">
      <c r="A325" s="163"/>
      <c r="B325" s="163"/>
      <c r="C325" s="163"/>
    </row>
    <row r="326" spans="1:3" x14ac:dyDescent="0.25">
      <c r="A326" s="163"/>
      <c r="B326" s="163"/>
      <c r="C326" s="163"/>
    </row>
    <row r="327" spans="1:3" x14ac:dyDescent="0.25">
      <c r="A327" s="163"/>
      <c r="B327" s="163"/>
      <c r="C327" s="163"/>
    </row>
    <row r="328" spans="1:3" x14ac:dyDescent="0.25">
      <c r="A328" s="163"/>
      <c r="B328" s="163"/>
      <c r="C328" s="163"/>
    </row>
    <row r="329" spans="1:3" x14ac:dyDescent="0.25">
      <c r="A329" s="163"/>
      <c r="B329" s="163"/>
      <c r="C329" s="163"/>
    </row>
    <row r="330" spans="1:3" x14ac:dyDescent="0.25">
      <c r="A330" s="163"/>
      <c r="B330" s="163"/>
      <c r="C330" s="163"/>
    </row>
    <row r="331" spans="1:3" x14ac:dyDescent="0.25">
      <c r="A331" s="163"/>
      <c r="B331" s="163"/>
      <c r="C331" s="163"/>
    </row>
    <row r="332" spans="1:3" x14ac:dyDescent="0.25">
      <c r="A332" s="163"/>
      <c r="B332" s="163"/>
      <c r="C332" s="163"/>
    </row>
    <row r="333" spans="1:3" x14ac:dyDescent="0.25">
      <c r="A333" s="163"/>
      <c r="B333" s="163"/>
      <c r="C333" s="163"/>
    </row>
    <row r="334" spans="1:3" x14ac:dyDescent="0.25">
      <c r="A334" s="163"/>
      <c r="B334" s="163"/>
      <c r="C334" s="163"/>
    </row>
    <row r="335" spans="1:3" x14ac:dyDescent="0.25">
      <c r="A335" s="163"/>
      <c r="B335" s="163"/>
      <c r="C335" s="163"/>
    </row>
    <row r="336" spans="1:3" x14ac:dyDescent="0.25">
      <c r="A336" s="163"/>
      <c r="B336" s="163"/>
      <c r="C336" s="163"/>
    </row>
    <row r="337" spans="1:3" x14ac:dyDescent="0.25">
      <c r="A337" s="163"/>
      <c r="B337" s="163"/>
      <c r="C337" s="163"/>
    </row>
    <row r="338" spans="1:3" x14ac:dyDescent="0.25">
      <c r="A338" s="163"/>
      <c r="B338" s="163"/>
      <c r="C338" s="163"/>
    </row>
    <row r="339" spans="1:3" x14ac:dyDescent="0.25">
      <c r="A339" s="163"/>
      <c r="B339" s="163"/>
      <c r="C339" s="163"/>
    </row>
    <row r="340" spans="1:3" x14ac:dyDescent="0.25">
      <c r="A340" s="163"/>
      <c r="B340" s="163"/>
      <c r="C340" s="163"/>
    </row>
    <row r="341" spans="1:3" x14ac:dyDescent="0.25">
      <c r="A341" s="163"/>
      <c r="B341" s="163"/>
      <c r="C341" s="163"/>
    </row>
    <row r="342" spans="1:3" x14ac:dyDescent="0.25">
      <c r="A342" s="163"/>
      <c r="B342" s="163"/>
      <c r="C342" s="163"/>
    </row>
    <row r="343" spans="1:3" x14ac:dyDescent="0.25">
      <c r="A343" s="163"/>
      <c r="B343" s="163"/>
      <c r="C343" s="163"/>
    </row>
    <row r="344" spans="1:3" x14ac:dyDescent="0.25">
      <c r="A344" s="163"/>
      <c r="B344" s="163"/>
      <c r="C344" s="163"/>
    </row>
    <row r="345" spans="1:3" x14ac:dyDescent="0.25">
      <c r="A345" s="163"/>
      <c r="B345" s="163"/>
      <c r="C345" s="163"/>
    </row>
    <row r="346" spans="1:3" x14ac:dyDescent="0.25">
      <c r="A346" s="163"/>
      <c r="B346" s="163"/>
      <c r="C346" s="163"/>
    </row>
    <row r="347" spans="1:3" x14ac:dyDescent="0.25">
      <c r="A347" s="163"/>
      <c r="B347" s="163"/>
      <c r="C347" s="163"/>
    </row>
    <row r="348" spans="1:3" x14ac:dyDescent="0.25">
      <c r="A348" s="163"/>
      <c r="B348" s="163"/>
      <c r="C348" s="163"/>
    </row>
    <row r="349" spans="1:3" x14ac:dyDescent="0.25">
      <c r="A349" s="163"/>
      <c r="B349" s="163"/>
      <c r="C349" s="163"/>
    </row>
    <row r="350" spans="1:3" x14ac:dyDescent="0.25">
      <c r="A350" s="163"/>
      <c r="B350" s="163"/>
      <c r="C350" s="163"/>
    </row>
    <row r="351" spans="1:3" x14ac:dyDescent="0.25">
      <c r="A351" s="163"/>
      <c r="B351" s="163"/>
      <c r="C351" s="163"/>
    </row>
    <row r="352" spans="1:3" x14ac:dyDescent="0.25">
      <c r="A352" s="163"/>
      <c r="B352" s="163"/>
      <c r="C352" s="163"/>
    </row>
    <row r="353" spans="1:3" x14ac:dyDescent="0.25">
      <c r="A353" s="163"/>
      <c r="B353" s="163"/>
      <c r="C353" s="163"/>
    </row>
    <row r="354" spans="1:3" x14ac:dyDescent="0.25">
      <c r="A354" s="163"/>
      <c r="B354" s="163"/>
      <c r="C354" s="163"/>
    </row>
    <row r="355" spans="1:3" x14ac:dyDescent="0.25">
      <c r="A355" s="163"/>
      <c r="B355" s="163"/>
      <c r="C355" s="163"/>
    </row>
    <row r="356" spans="1:3" x14ac:dyDescent="0.25">
      <c r="A356" s="163"/>
      <c r="B356" s="163"/>
      <c r="C356" s="163"/>
    </row>
    <row r="357" spans="1:3" x14ac:dyDescent="0.25">
      <c r="A357" s="163"/>
      <c r="B357" s="163"/>
      <c r="C357" s="163"/>
    </row>
    <row r="358" spans="1:3" x14ac:dyDescent="0.25">
      <c r="A358" s="163"/>
      <c r="B358" s="163"/>
      <c r="C358" s="163"/>
    </row>
    <row r="359" spans="1:3" x14ac:dyDescent="0.25">
      <c r="A359" s="163"/>
      <c r="B359" s="163"/>
      <c r="C359" s="163"/>
    </row>
    <row r="360" spans="1:3" x14ac:dyDescent="0.25">
      <c r="A360" s="163"/>
      <c r="B360" s="163"/>
      <c r="C360" s="163"/>
    </row>
    <row r="361" spans="1:3" x14ac:dyDescent="0.25">
      <c r="A361" s="163"/>
      <c r="B361" s="163"/>
      <c r="C361" s="163"/>
    </row>
    <row r="362" spans="1:3" x14ac:dyDescent="0.25">
      <c r="A362" s="163"/>
      <c r="B362" s="163"/>
      <c r="C362" s="163"/>
    </row>
    <row r="363" spans="1:3" x14ac:dyDescent="0.25">
      <c r="A363" s="163"/>
      <c r="B363" s="163"/>
      <c r="C363" s="163"/>
    </row>
    <row r="364" spans="1:3" x14ac:dyDescent="0.25">
      <c r="A364" s="163"/>
      <c r="B364" s="163"/>
      <c r="C364" s="163"/>
    </row>
    <row r="365" spans="1:3" x14ac:dyDescent="0.25">
      <c r="A365" s="163"/>
      <c r="B365" s="163"/>
      <c r="C365" s="163"/>
    </row>
    <row r="366" spans="1:3" x14ac:dyDescent="0.25">
      <c r="A366" s="163"/>
      <c r="B366" s="163"/>
      <c r="C366" s="163"/>
    </row>
    <row r="367" spans="1:3" x14ac:dyDescent="0.25">
      <c r="A367" s="163"/>
      <c r="B367" s="163"/>
      <c r="C367" s="163"/>
    </row>
    <row r="368" spans="1:3" x14ac:dyDescent="0.25">
      <c r="A368" s="163"/>
      <c r="B368" s="163"/>
      <c r="C368" s="163"/>
    </row>
    <row r="369" spans="1:3" x14ac:dyDescent="0.25">
      <c r="A369" s="163"/>
      <c r="B369" s="163"/>
      <c r="C369" s="163"/>
    </row>
    <row r="370" spans="1:3" x14ac:dyDescent="0.25">
      <c r="A370" s="163"/>
      <c r="B370" s="163"/>
      <c r="C370" s="163"/>
    </row>
    <row r="371" spans="1:3" x14ac:dyDescent="0.25">
      <c r="A371" s="163"/>
      <c r="B371" s="163"/>
      <c r="C371" s="163"/>
    </row>
    <row r="372" spans="1:3" x14ac:dyDescent="0.25">
      <c r="A372" s="163"/>
      <c r="B372" s="163"/>
      <c r="C372" s="163"/>
    </row>
    <row r="373" spans="1:3" x14ac:dyDescent="0.25">
      <c r="A373" s="163"/>
      <c r="B373" s="163"/>
      <c r="C373" s="163"/>
    </row>
    <row r="374" spans="1:3" x14ac:dyDescent="0.25">
      <c r="A374" s="163"/>
      <c r="B374" s="163"/>
      <c r="C374" s="163"/>
    </row>
    <row r="375" spans="1:3" x14ac:dyDescent="0.25">
      <c r="A375" s="163"/>
      <c r="B375" s="163"/>
      <c r="C375" s="163"/>
    </row>
    <row r="376" spans="1:3" x14ac:dyDescent="0.25">
      <c r="A376" s="163"/>
      <c r="B376" s="163"/>
      <c r="C376" s="163"/>
    </row>
    <row r="377" spans="1:3" x14ac:dyDescent="0.25">
      <c r="A377" s="163"/>
      <c r="B377" s="163"/>
      <c r="C377" s="163"/>
    </row>
    <row r="378" spans="1:3" x14ac:dyDescent="0.25">
      <c r="A378" s="163"/>
      <c r="B378" s="163"/>
      <c r="C378" s="163"/>
    </row>
    <row r="379" spans="1:3" x14ac:dyDescent="0.25">
      <c r="A379" s="163"/>
      <c r="B379" s="163"/>
      <c r="C379" s="163"/>
    </row>
    <row r="380" spans="1:3" x14ac:dyDescent="0.25">
      <c r="A380" s="163"/>
      <c r="B380" s="163"/>
      <c r="C380" s="163"/>
    </row>
    <row r="381" spans="1:3" x14ac:dyDescent="0.25">
      <c r="A381" s="163"/>
      <c r="B381" s="163"/>
      <c r="C381" s="163"/>
    </row>
    <row r="382" spans="1:3" x14ac:dyDescent="0.25">
      <c r="A382" s="163"/>
      <c r="B382" s="163"/>
      <c r="C382" s="163"/>
    </row>
    <row r="383" spans="1:3" x14ac:dyDescent="0.25">
      <c r="A383" s="163"/>
      <c r="B383" s="163"/>
      <c r="C383" s="163"/>
    </row>
    <row r="384" spans="1:3" x14ac:dyDescent="0.25">
      <c r="A384" s="163"/>
      <c r="B384" s="163"/>
      <c r="C384" s="163"/>
    </row>
    <row r="385" spans="1:3" x14ac:dyDescent="0.25">
      <c r="A385" s="163"/>
      <c r="B385" s="163"/>
      <c r="C385" s="163"/>
    </row>
    <row r="386" spans="1:3" x14ac:dyDescent="0.25">
      <c r="A386" s="163"/>
      <c r="B386" s="163"/>
      <c r="C386" s="163"/>
    </row>
    <row r="387" spans="1:3" x14ac:dyDescent="0.25">
      <c r="A387" s="163"/>
      <c r="B387" s="163"/>
      <c r="C387" s="163"/>
    </row>
    <row r="388" spans="1:3" x14ac:dyDescent="0.25">
      <c r="A388" s="163"/>
      <c r="B388" s="163"/>
      <c r="C388" s="163"/>
    </row>
    <row r="389" spans="1:3" x14ac:dyDescent="0.25">
      <c r="A389" s="163"/>
      <c r="B389" s="163"/>
      <c r="C389" s="163"/>
    </row>
    <row r="390" spans="1:3" x14ac:dyDescent="0.25">
      <c r="A390" s="163"/>
      <c r="B390" s="163"/>
      <c r="C390" s="163"/>
    </row>
    <row r="391" spans="1:3" x14ac:dyDescent="0.25">
      <c r="A391" s="163"/>
      <c r="B391" s="163"/>
      <c r="C391" s="163"/>
    </row>
    <row r="392" spans="1:3" x14ac:dyDescent="0.25">
      <c r="A392" s="163"/>
      <c r="B392" s="163"/>
      <c r="C392" s="163"/>
    </row>
    <row r="393" spans="1:3" x14ac:dyDescent="0.25">
      <c r="A393" s="163"/>
      <c r="B393" s="163"/>
      <c r="C393" s="163"/>
    </row>
    <row r="394" spans="1:3" x14ac:dyDescent="0.25">
      <c r="A394" s="163"/>
      <c r="B394" s="163"/>
      <c r="C394" s="163"/>
    </row>
    <row r="395" spans="1:3" x14ac:dyDescent="0.25">
      <c r="A395" s="163"/>
      <c r="B395" s="163"/>
      <c r="C395" s="163"/>
    </row>
    <row r="396" spans="1:3" x14ac:dyDescent="0.25">
      <c r="A396" s="163"/>
      <c r="B396" s="163"/>
      <c r="C396" s="163"/>
    </row>
    <row r="397" spans="1:3" x14ac:dyDescent="0.25">
      <c r="A397" s="163"/>
      <c r="B397" s="163"/>
      <c r="C397" s="163"/>
    </row>
    <row r="398" spans="1:3" x14ac:dyDescent="0.25">
      <c r="A398" s="163"/>
      <c r="B398" s="163"/>
      <c r="C398" s="163"/>
    </row>
    <row r="399" spans="1:3" x14ac:dyDescent="0.25">
      <c r="A399" s="163"/>
      <c r="B399" s="163"/>
      <c r="C399" s="163"/>
    </row>
    <row r="400" spans="1:3" x14ac:dyDescent="0.25">
      <c r="A400" s="163"/>
      <c r="B400" s="163"/>
      <c r="C400" s="163"/>
    </row>
    <row r="401" spans="1:3" x14ac:dyDescent="0.25">
      <c r="A401" s="163"/>
      <c r="B401" s="163"/>
      <c r="C401" s="163"/>
    </row>
    <row r="402" spans="1:3" x14ac:dyDescent="0.25">
      <c r="A402" s="163"/>
      <c r="B402" s="163"/>
      <c r="C402" s="163"/>
    </row>
    <row r="403" spans="1:3" x14ac:dyDescent="0.25">
      <c r="A403" s="163"/>
      <c r="B403" s="163"/>
      <c r="C403" s="163"/>
    </row>
    <row r="404" spans="1:3" x14ac:dyDescent="0.25">
      <c r="A404" s="163"/>
      <c r="B404" s="163"/>
      <c r="C404" s="163"/>
    </row>
    <row r="405" spans="1:3" x14ac:dyDescent="0.25">
      <c r="A405" s="163"/>
      <c r="B405" s="163"/>
      <c r="C405" s="163"/>
    </row>
    <row r="406" spans="1:3" x14ac:dyDescent="0.25">
      <c r="A406" s="163"/>
      <c r="B406" s="163"/>
      <c r="C406" s="163"/>
    </row>
    <row r="407" spans="1:3" x14ac:dyDescent="0.25">
      <c r="A407" s="163"/>
      <c r="B407" s="163"/>
      <c r="C407" s="163"/>
    </row>
    <row r="408" spans="1:3" x14ac:dyDescent="0.25">
      <c r="A408" s="163"/>
      <c r="B408" s="163"/>
      <c r="C408" s="163"/>
    </row>
    <row r="409" spans="1:3" x14ac:dyDescent="0.25">
      <c r="A409" s="163"/>
      <c r="B409" s="163"/>
      <c r="C409" s="163"/>
    </row>
    <row r="410" spans="1:3" x14ac:dyDescent="0.25">
      <c r="A410" s="163"/>
      <c r="B410" s="163"/>
      <c r="C410" s="163"/>
    </row>
    <row r="411" spans="1:3" x14ac:dyDescent="0.25">
      <c r="A411" s="163"/>
      <c r="B411" s="163"/>
      <c r="C411" s="163"/>
    </row>
    <row r="412" spans="1:3" x14ac:dyDescent="0.25">
      <c r="A412" s="163"/>
      <c r="B412" s="163"/>
      <c r="C412" s="163"/>
    </row>
    <row r="413" spans="1:3" x14ac:dyDescent="0.25">
      <c r="A413" s="163"/>
      <c r="B413" s="163"/>
      <c r="C413" s="163"/>
    </row>
    <row r="414" spans="1:3" x14ac:dyDescent="0.25">
      <c r="A414" s="163"/>
      <c r="B414" s="163"/>
      <c r="C414" s="163"/>
    </row>
    <row r="415" spans="1:3" x14ac:dyDescent="0.25">
      <c r="A415" s="163"/>
      <c r="B415" s="163"/>
      <c r="C415" s="163"/>
    </row>
    <row r="416" spans="1:3" x14ac:dyDescent="0.25">
      <c r="A416" s="163"/>
      <c r="B416" s="163"/>
      <c r="C416" s="163"/>
    </row>
    <row r="417" spans="1:3" x14ac:dyDescent="0.25">
      <c r="A417" s="163"/>
      <c r="B417" s="163"/>
      <c r="C417" s="163"/>
    </row>
    <row r="418" spans="1:3" x14ac:dyDescent="0.25">
      <c r="A418" s="163"/>
      <c r="B418" s="163"/>
      <c r="C418" s="163"/>
    </row>
    <row r="419" spans="1:3" x14ac:dyDescent="0.25">
      <c r="A419" s="163"/>
      <c r="B419" s="163"/>
      <c r="C419" s="163"/>
    </row>
    <row r="420" spans="1:3" x14ac:dyDescent="0.25">
      <c r="A420" s="163"/>
      <c r="B420" s="163"/>
      <c r="C420" s="163"/>
    </row>
    <row r="421" spans="1:3" x14ac:dyDescent="0.25">
      <c r="A421" s="163"/>
      <c r="B421" s="163"/>
      <c r="C421" s="163"/>
    </row>
    <row r="422" spans="1:3" x14ac:dyDescent="0.25">
      <c r="A422" s="163"/>
      <c r="B422" s="163"/>
      <c r="C422" s="163"/>
    </row>
    <row r="423" spans="1:3" x14ac:dyDescent="0.25">
      <c r="A423" s="163"/>
      <c r="B423" s="163"/>
      <c r="C423" s="163"/>
    </row>
    <row r="424" spans="1:3" x14ac:dyDescent="0.25">
      <c r="A424" s="163"/>
      <c r="B424" s="163"/>
      <c r="C424" s="163"/>
    </row>
    <row r="425" spans="1:3" x14ac:dyDescent="0.25">
      <c r="A425" s="163"/>
      <c r="B425" s="163"/>
      <c r="C425" s="163"/>
    </row>
    <row r="426" spans="1:3" x14ac:dyDescent="0.25">
      <c r="A426" s="163"/>
      <c r="B426" s="163"/>
      <c r="C426" s="163"/>
    </row>
    <row r="427" spans="1:3" x14ac:dyDescent="0.25">
      <c r="A427" s="163"/>
      <c r="B427" s="163"/>
      <c r="C427" s="163"/>
    </row>
    <row r="428" spans="1:3" x14ac:dyDescent="0.25">
      <c r="A428" s="163"/>
      <c r="B428" s="163"/>
      <c r="C428" s="163"/>
    </row>
    <row r="429" spans="1:3" x14ac:dyDescent="0.25">
      <c r="A429" s="163"/>
      <c r="B429" s="163"/>
      <c r="C429" s="163"/>
    </row>
    <row r="430" spans="1:3" x14ac:dyDescent="0.25">
      <c r="A430" s="163"/>
      <c r="B430" s="163"/>
      <c r="C430" s="163"/>
    </row>
    <row r="431" spans="1:3" x14ac:dyDescent="0.25">
      <c r="A431" s="163"/>
      <c r="B431" s="163"/>
      <c r="C431" s="163"/>
    </row>
    <row r="432" spans="1:3" x14ac:dyDescent="0.25">
      <c r="A432" s="163"/>
      <c r="B432" s="163"/>
      <c r="C432" s="163"/>
    </row>
    <row r="433" spans="1:3" x14ac:dyDescent="0.25">
      <c r="A433" s="163"/>
      <c r="B433" s="163"/>
      <c r="C433" s="163"/>
    </row>
    <row r="434" spans="1:3" x14ac:dyDescent="0.25">
      <c r="A434" s="163"/>
      <c r="B434" s="163"/>
      <c r="C434" s="163"/>
    </row>
    <row r="435" spans="1:3" x14ac:dyDescent="0.25">
      <c r="A435" s="163"/>
      <c r="B435" s="163"/>
      <c r="C435" s="163"/>
    </row>
    <row r="436" spans="1:3" x14ac:dyDescent="0.25">
      <c r="A436" s="163"/>
      <c r="B436" s="163"/>
      <c r="C436" s="163"/>
    </row>
    <row r="437" spans="1:3" x14ac:dyDescent="0.25">
      <c r="A437" s="163"/>
      <c r="B437" s="163"/>
      <c r="C437" s="163"/>
    </row>
    <row r="438" spans="1:3" x14ac:dyDescent="0.25">
      <c r="A438" s="163"/>
      <c r="B438" s="163"/>
      <c r="C438" s="163"/>
    </row>
    <row r="439" spans="1:3" x14ac:dyDescent="0.25">
      <c r="A439" s="163"/>
      <c r="B439" s="163"/>
      <c r="C439" s="163"/>
    </row>
    <row r="440" spans="1:3" x14ac:dyDescent="0.25">
      <c r="A440" s="163"/>
      <c r="B440" s="163"/>
      <c r="C440" s="163"/>
    </row>
    <row r="441" spans="1:3" x14ac:dyDescent="0.25">
      <c r="A441" s="163"/>
      <c r="B441" s="163"/>
      <c r="C441" s="163"/>
    </row>
    <row r="442" spans="1:3" x14ac:dyDescent="0.25">
      <c r="A442" s="163"/>
      <c r="B442" s="163"/>
      <c r="C442" s="163"/>
    </row>
    <row r="443" spans="1:3" x14ac:dyDescent="0.25">
      <c r="A443" s="163"/>
      <c r="B443" s="163"/>
      <c r="C443" s="163"/>
    </row>
    <row r="444" spans="1:3" x14ac:dyDescent="0.25">
      <c r="A444" s="163"/>
      <c r="B444" s="163"/>
      <c r="C444" s="163"/>
    </row>
    <row r="445" spans="1:3" x14ac:dyDescent="0.25">
      <c r="A445" s="163"/>
      <c r="B445" s="163"/>
      <c r="C445" s="163"/>
    </row>
    <row r="446" spans="1:3" x14ac:dyDescent="0.25">
      <c r="A446" s="163"/>
      <c r="B446" s="163"/>
      <c r="C446" s="163"/>
    </row>
    <row r="447" spans="1:3" x14ac:dyDescent="0.25">
      <c r="A447" s="163"/>
      <c r="B447" s="163"/>
      <c r="C447" s="163"/>
    </row>
    <row r="448" spans="1:3" x14ac:dyDescent="0.25">
      <c r="A448" s="163"/>
      <c r="B448" s="163"/>
      <c r="C448" s="163"/>
    </row>
    <row r="449" spans="1:3" x14ac:dyDescent="0.25">
      <c r="A449" s="163"/>
      <c r="B449" s="163"/>
      <c r="C449" s="163"/>
    </row>
    <row r="450" spans="1:3" x14ac:dyDescent="0.25">
      <c r="A450" s="163"/>
      <c r="B450" s="163"/>
      <c r="C450" s="163"/>
    </row>
    <row r="451" spans="1:3" x14ac:dyDescent="0.25">
      <c r="A451" s="163"/>
      <c r="B451" s="163"/>
      <c r="C451" s="163"/>
    </row>
    <row r="452" spans="1:3" x14ac:dyDescent="0.25">
      <c r="A452" s="163"/>
      <c r="B452" s="163"/>
      <c r="C452" s="163"/>
    </row>
    <row r="453" spans="1:3" x14ac:dyDescent="0.25">
      <c r="A453" s="163"/>
      <c r="B453" s="163"/>
      <c r="C453" s="163"/>
    </row>
    <row r="454" spans="1:3" x14ac:dyDescent="0.25">
      <c r="A454" s="163"/>
      <c r="B454" s="163"/>
      <c r="C454" s="163"/>
    </row>
    <row r="455" spans="1:3" x14ac:dyDescent="0.25">
      <c r="A455" s="163"/>
      <c r="B455" s="163"/>
      <c r="C455" s="163"/>
    </row>
    <row r="456" spans="1:3" x14ac:dyDescent="0.25">
      <c r="A456" s="163"/>
      <c r="B456" s="163"/>
      <c r="C456" s="163"/>
    </row>
    <row r="457" spans="1:3" x14ac:dyDescent="0.25">
      <c r="A457" s="163"/>
      <c r="B457" s="163"/>
      <c r="C457" s="163"/>
    </row>
    <row r="458" spans="1:3" x14ac:dyDescent="0.25">
      <c r="A458" s="163"/>
      <c r="B458" s="163"/>
      <c r="C458" s="163"/>
    </row>
    <row r="459" spans="1:3" x14ac:dyDescent="0.25">
      <c r="A459" s="163"/>
      <c r="B459" s="163"/>
      <c r="C459" s="163"/>
    </row>
    <row r="460" spans="1:3" x14ac:dyDescent="0.25">
      <c r="A460" s="163"/>
      <c r="B460" s="163"/>
      <c r="C460" s="163"/>
    </row>
    <row r="461" spans="1:3" x14ac:dyDescent="0.25">
      <c r="A461" s="163"/>
      <c r="B461" s="163"/>
      <c r="C461" s="163"/>
    </row>
    <row r="462" spans="1:3" x14ac:dyDescent="0.25">
      <c r="A462" s="163"/>
      <c r="B462" s="163"/>
      <c r="C462" s="163"/>
    </row>
    <row r="463" spans="1:3" x14ac:dyDescent="0.25">
      <c r="A463" s="163"/>
      <c r="B463" s="163"/>
      <c r="C463" s="163"/>
    </row>
    <row r="464" spans="1:3" x14ac:dyDescent="0.25">
      <c r="A464" s="163"/>
      <c r="B464" s="163"/>
      <c r="C464" s="163"/>
    </row>
    <row r="465" spans="1:3" x14ac:dyDescent="0.25">
      <c r="A465" s="163"/>
      <c r="B465" s="163"/>
      <c r="C465" s="163"/>
    </row>
    <row r="466" spans="1:3" x14ac:dyDescent="0.25">
      <c r="A466" s="163"/>
      <c r="B466" s="163"/>
      <c r="C466" s="163"/>
    </row>
    <row r="467" spans="1:3" x14ac:dyDescent="0.25">
      <c r="A467" s="163"/>
      <c r="B467" s="163"/>
      <c r="C467" s="163"/>
    </row>
    <row r="468" spans="1:3" x14ac:dyDescent="0.25">
      <c r="A468" s="163"/>
      <c r="B468" s="163"/>
      <c r="C468" s="163"/>
    </row>
    <row r="469" spans="1:3" x14ac:dyDescent="0.25">
      <c r="A469" s="163"/>
      <c r="B469" s="163"/>
      <c r="C469" s="163"/>
    </row>
    <row r="470" spans="1:3" x14ac:dyDescent="0.25">
      <c r="A470" s="163"/>
      <c r="B470" s="163"/>
      <c r="C470" s="163"/>
    </row>
    <row r="471" spans="1:3" x14ac:dyDescent="0.25">
      <c r="A471" s="163"/>
      <c r="B471" s="163"/>
      <c r="C471" s="163"/>
    </row>
    <row r="472" spans="1:3" x14ac:dyDescent="0.25">
      <c r="A472" s="163"/>
      <c r="B472" s="163"/>
      <c r="C472" s="163"/>
    </row>
    <row r="473" spans="1:3" x14ac:dyDescent="0.25">
      <c r="A473" s="163"/>
      <c r="B473" s="163"/>
      <c r="C473" s="163"/>
    </row>
    <row r="474" spans="1:3" x14ac:dyDescent="0.25">
      <c r="A474" s="163"/>
      <c r="B474" s="163"/>
      <c r="C474" s="163"/>
    </row>
    <row r="475" spans="1:3" x14ac:dyDescent="0.25">
      <c r="A475" s="163"/>
      <c r="B475" s="163"/>
      <c r="C475" s="163"/>
    </row>
    <row r="476" spans="1:3" x14ac:dyDescent="0.25">
      <c r="A476" s="163"/>
      <c r="B476" s="163"/>
      <c r="C476" s="163"/>
    </row>
    <row r="477" spans="1:3" x14ac:dyDescent="0.25">
      <c r="A477" s="163"/>
      <c r="B477" s="163"/>
      <c r="C477" s="163"/>
    </row>
    <row r="478" spans="1:3" x14ac:dyDescent="0.25">
      <c r="A478" s="163"/>
      <c r="B478" s="163"/>
      <c r="C478" s="163"/>
    </row>
    <row r="479" spans="1:3" x14ac:dyDescent="0.25">
      <c r="A479" s="163"/>
      <c r="B479" s="163"/>
      <c r="C479" s="163"/>
    </row>
    <row r="480" spans="1:3" x14ac:dyDescent="0.25">
      <c r="A480" s="163"/>
      <c r="B480" s="163"/>
      <c r="C480" s="163"/>
    </row>
    <row r="481" spans="1:3" x14ac:dyDescent="0.25">
      <c r="A481" s="163"/>
      <c r="B481" s="163"/>
      <c r="C481" s="163"/>
    </row>
    <row r="482" spans="1:3" x14ac:dyDescent="0.25">
      <c r="A482" s="163"/>
      <c r="B482" s="163"/>
      <c r="C482" s="163"/>
    </row>
    <row r="483" spans="1:3" x14ac:dyDescent="0.25">
      <c r="A483" s="163"/>
      <c r="B483" s="163"/>
      <c r="C483" s="163"/>
    </row>
    <row r="484" spans="1:3" x14ac:dyDescent="0.25">
      <c r="A484" s="163"/>
      <c r="B484" s="163"/>
      <c r="C484" s="163"/>
    </row>
    <row r="485" spans="1:3" x14ac:dyDescent="0.25">
      <c r="A485" s="163"/>
      <c r="B485" s="163"/>
      <c r="C485" s="163"/>
    </row>
    <row r="486" spans="1:3" x14ac:dyDescent="0.25">
      <c r="A486" s="163"/>
      <c r="B486" s="163"/>
      <c r="C486" s="163"/>
    </row>
    <row r="487" spans="1:3" x14ac:dyDescent="0.25">
      <c r="A487" s="163"/>
      <c r="B487" s="163"/>
      <c r="C487" s="163"/>
    </row>
    <row r="488" spans="1:3" x14ac:dyDescent="0.25">
      <c r="A488" s="163"/>
      <c r="B488" s="163"/>
      <c r="C488" s="163"/>
    </row>
    <row r="489" spans="1:3" x14ac:dyDescent="0.25">
      <c r="A489" s="163"/>
      <c r="B489" s="163"/>
      <c r="C489" s="163"/>
    </row>
    <row r="490" spans="1:3" x14ac:dyDescent="0.25">
      <c r="A490" s="163"/>
      <c r="B490" s="163"/>
      <c r="C490" s="163"/>
    </row>
    <row r="491" spans="1:3" x14ac:dyDescent="0.25">
      <c r="A491" s="163"/>
      <c r="B491" s="163"/>
      <c r="C491" s="163"/>
    </row>
    <row r="492" spans="1:3" x14ac:dyDescent="0.25">
      <c r="A492" s="163"/>
      <c r="B492" s="163"/>
      <c r="C492" s="163"/>
    </row>
    <row r="493" spans="1:3" x14ac:dyDescent="0.25">
      <c r="A493" s="163"/>
      <c r="B493" s="163"/>
      <c r="C493" s="163"/>
    </row>
    <row r="494" spans="1:3" x14ac:dyDescent="0.25">
      <c r="A494" s="163"/>
      <c r="B494" s="163"/>
      <c r="C494" s="163"/>
    </row>
    <row r="495" spans="1:3" x14ac:dyDescent="0.25">
      <c r="A495" s="163"/>
      <c r="B495" s="163"/>
      <c r="C495" s="163"/>
    </row>
    <row r="496" spans="1:3" x14ac:dyDescent="0.25">
      <c r="A496" s="163"/>
      <c r="B496" s="163"/>
      <c r="C496" s="163"/>
    </row>
    <row r="497" spans="1:3" x14ac:dyDescent="0.25">
      <c r="A497" s="163"/>
      <c r="B497" s="163"/>
      <c r="C497" s="163"/>
    </row>
    <row r="498" spans="1:3" x14ac:dyDescent="0.25">
      <c r="A498" s="163"/>
      <c r="B498" s="163"/>
      <c r="C498" s="163"/>
    </row>
    <row r="499" spans="1:3" x14ac:dyDescent="0.25">
      <c r="A499" s="163"/>
      <c r="B499" s="163"/>
      <c r="C499" s="163"/>
    </row>
    <row r="500" spans="1:3" x14ac:dyDescent="0.25">
      <c r="A500" s="163"/>
      <c r="B500" s="163"/>
      <c r="C500" s="163"/>
    </row>
    <row r="501" spans="1:3" x14ac:dyDescent="0.25">
      <c r="A501" s="163"/>
      <c r="B501" s="163"/>
      <c r="C501" s="163"/>
    </row>
    <row r="502" spans="1:3" x14ac:dyDescent="0.25">
      <c r="A502" s="163"/>
      <c r="B502" s="163"/>
      <c r="C502" s="163"/>
    </row>
    <row r="503" spans="1:3" x14ac:dyDescent="0.25">
      <c r="A503" s="163"/>
      <c r="B503" s="163"/>
      <c r="C503" s="163"/>
    </row>
    <row r="504" spans="1:3" x14ac:dyDescent="0.25">
      <c r="A504" s="163"/>
      <c r="B504" s="163"/>
      <c r="C504" s="163"/>
    </row>
    <row r="505" spans="1:3" x14ac:dyDescent="0.25">
      <c r="A505" s="163"/>
      <c r="B505" s="163"/>
      <c r="C505" s="163"/>
    </row>
    <row r="506" spans="1:3" x14ac:dyDescent="0.25">
      <c r="A506" s="163"/>
      <c r="B506" s="163"/>
      <c r="C506" s="163"/>
    </row>
    <row r="507" spans="1:3" x14ac:dyDescent="0.25">
      <c r="A507" s="163"/>
      <c r="B507" s="163"/>
      <c r="C507" s="163"/>
    </row>
    <row r="508" spans="1:3" x14ac:dyDescent="0.25">
      <c r="A508" s="163"/>
      <c r="B508" s="163"/>
      <c r="C508" s="163"/>
    </row>
    <row r="509" spans="1:3" x14ac:dyDescent="0.25">
      <c r="A509" s="163"/>
      <c r="B509" s="163"/>
      <c r="C509" s="163"/>
    </row>
    <row r="510" spans="1:3" x14ac:dyDescent="0.25">
      <c r="A510" s="163"/>
      <c r="B510" s="163"/>
      <c r="C510" s="163"/>
    </row>
    <row r="511" spans="1:3" x14ac:dyDescent="0.25">
      <c r="A511" s="163"/>
      <c r="B511" s="163"/>
      <c r="C511" s="163"/>
    </row>
    <row r="512" spans="1:3" x14ac:dyDescent="0.25">
      <c r="A512" s="163"/>
      <c r="B512" s="163"/>
      <c r="C512" s="163"/>
    </row>
    <row r="513" spans="1:3" x14ac:dyDescent="0.25">
      <c r="A513" s="163"/>
      <c r="B513" s="163"/>
      <c r="C513" s="163"/>
    </row>
    <row r="514" spans="1:3" x14ac:dyDescent="0.25">
      <c r="A514" s="163"/>
      <c r="B514" s="163"/>
      <c r="C514" s="163"/>
    </row>
    <row r="515" spans="1:3" x14ac:dyDescent="0.25">
      <c r="A515" s="163"/>
      <c r="B515" s="163"/>
      <c r="C515" s="163"/>
    </row>
    <row r="516" spans="1:3" x14ac:dyDescent="0.25">
      <c r="A516" s="163"/>
      <c r="B516" s="163"/>
      <c r="C516" s="163"/>
    </row>
    <row r="517" spans="1:3" x14ac:dyDescent="0.25">
      <c r="A517" s="163"/>
      <c r="B517" s="163"/>
      <c r="C517" s="163"/>
    </row>
    <row r="518" spans="1:3" x14ac:dyDescent="0.25">
      <c r="A518" s="163"/>
      <c r="B518" s="163"/>
      <c r="C518" s="163"/>
    </row>
    <row r="519" spans="1:3" x14ac:dyDescent="0.25">
      <c r="A519" s="163"/>
      <c r="B519" s="163"/>
      <c r="C519" s="163"/>
    </row>
    <row r="520" spans="1:3" x14ac:dyDescent="0.25">
      <c r="A520" s="163"/>
      <c r="B520" s="163"/>
      <c r="C520" s="163"/>
    </row>
    <row r="521" spans="1:3" x14ac:dyDescent="0.25">
      <c r="A521" s="163"/>
      <c r="B521" s="163"/>
      <c r="C521" s="163"/>
    </row>
    <row r="522" spans="1:3" x14ac:dyDescent="0.25">
      <c r="A522" s="163"/>
      <c r="B522" s="163"/>
      <c r="C522" s="163"/>
    </row>
    <row r="523" spans="1:3" x14ac:dyDescent="0.25">
      <c r="A523" s="163"/>
      <c r="B523" s="163"/>
      <c r="C523" s="163"/>
    </row>
    <row r="524" spans="1:3" x14ac:dyDescent="0.25">
      <c r="A524" s="163"/>
      <c r="B524" s="163"/>
      <c r="C524" s="163"/>
    </row>
    <row r="525" spans="1:3" x14ac:dyDescent="0.25">
      <c r="A525" s="163"/>
      <c r="B525" s="163"/>
      <c r="C525" s="163"/>
    </row>
    <row r="526" spans="1:3" x14ac:dyDescent="0.25">
      <c r="A526" s="163"/>
      <c r="B526" s="163"/>
      <c r="C526" s="163"/>
    </row>
    <row r="527" spans="1:3" x14ac:dyDescent="0.25">
      <c r="A527" s="163"/>
      <c r="B527" s="163"/>
      <c r="C527" s="163"/>
    </row>
    <row r="528" spans="1:3" x14ac:dyDescent="0.25">
      <c r="A528" s="163"/>
      <c r="B528" s="163"/>
      <c r="C528" s="163"/>
    </row>
    <row r="529" spans="1:3" x14ac:dyDescent="0.25">
      <c r="A529" s="163"/>
      <c r="B529" s="163"/>
      <c r="C529" s="163"/>
    </row>
    <row r="530" spans="1:3" x14ac:dyDescent="0.25">
      <c r="A530" s="163"/>
      <c r="B530" s="163"/>
      <c r="C530" s="163"/>
    </row>
    <row r="531" spans="1:3" x14ac:dyDescent="0.25">
      <c r="A531" s="163"/>
      <c r="B531" s="163"/>
      <c r="C531" s="163"/>
    </row>
    <row r="532" spans="1:3" x14ac:dyDescent="0.25">
      <c r="A532" s="163"/>
      <c r="B532" s="163"/>
      <c r="C532" s="163"/>
    </row>
    <row r="533" spans="1:3" x14ac:dyDescent="0.25">
      <c r="A533" s="163"/>
      <c r="B533" s="163"/>
      <c r="C533" s="163"/>
    </row>
    <row r="534" spans="1:3" x14ac:dyDescent="0.25">
      <c r="A534" s="163"/>
      <c r="B534" s="163"/>
      <c r="C534" s="163"/>
    </row>
    <row r="535" spans="1:3" x14ac:dyDescent="0.25">
      <c r="A535" s="163"/>
      <c r="B535" s="163"/>
      <c r="C535" s="163"/>
    </row>
    <row r="536" spans="1:3" x14ac:dyDescent="0.25">
      <c r="A536" s="163"/>
      <c r="B536" s="163"/>
      <c r="C536" s="163"/>
    </row>
    <row r="537" spans="1:3" x14ac:dyDescent="0.25">
      <c r="A537" s="163"/>
      <c r="B537" s="163"/>
      <c r="C537" s="163"/>
    </row>
    <row r="538" spans="1:3" x14ac:dyDescent="0.25">
      <c r="A538" s="163"/>
      <c r="B538" s="163"/>
      <c r="C538" s="163"/>
    </row>
    <row r="539" spans="1:3" x14ac:dyDescent="0.25">
      <c r="A539" s="163"/>
      <c r="B539" s="163"/>
      <c r="C539" s="163"/>
    </row>
    <row r="540" spans="1:3" x14ac:dyDescent="0.25">
      <c r="A540" s="163"/>
      <c r="B540" s="163"/>
      <c r="C540" s="163"/>
    </row>
    <row r="541" spans="1:3" x14ac:dyDescent="0.25">
      <c r="A541" s="163"/>
      <c r="B541" s="163"/>
      <c r="C541" s="163"/>
    </row>
    <row r="542" spans="1:3" x14ac:dyDescent="0.25">
      <c r="A542" s="163"/>
      <c r="B542" s="163"/>
      <c r="C542" s="163"/>
    </row>
    <row r="543" spans="1:3" x14ac:dyDescent="0.25">
      <c r="A543" s="163"/>
      <c r="B543" s="163"/>
      <c r="C543" s="163"/>
    </row>
    <row r="544" spans="1:3" x14ac:dyDescent="0.25">
      <c r="A544" s="163"/>
      <c r="B544" s="163"/>
      <c r="C544" s="163"/>
    </row>
    <row r="545" spans="1:3" x14ac:dyDescent="0.25">
      <c r="A545" s="163"/>
      <c r="B545" s="163"/>
      <c r="C545" s="163"/>
    </row>
    <row r="546" spans="1:3" x14ac:dyDescent="0.25">
      <c r="A546" s="163"/>
      <c r="B546" s="163"/>
      <c r="C546" s="163"/>
    </row>
    <row r="547" spans="1:3" x14ac:dyDescent="0.25">
      <c r="A547" s="163"/>
      <c r="B547" s="163"/>
      <c r="C547" s="163"/>
    </row>
    <row r="548" spans="1:3" x14ac:dyDescent="0.25">
      <c r="A548" s="163"/>
      <c r="B548" s="163"/>
      <c r="C548" s="163"/>
    </row>
    <row r="549" spans="1:3" x14ac:dyDescent="0.25">
      <c r="A549" s="163"/>
      <c r="B549" s="163"/>
      <c r="C549" s="163"/>
    </row>
    <row r="550" spans="1:3" x14ac:dyDescent="0.25">
      <c r="A550" s="163"/>
      <c r="B550" s="163"/>
      <c r="C550" s="163"/>
    </row>
    <row r="551" spans="1:3" x14ac:dyDescent="0.25">
      <c r="A551" s="163"/>
      <c r="B551" s="163"/>
      <c r="C551" s="163"/>
    </row>
    <row r="552" spans="1:3" x14ac:dyDescent="0.25">
      <c r="A552" s="163"/>
      <c r="B552" s="163"/>
      <c r="C552" s="163"/>
    </row>
    <row r="553" spans="1:3" x14ac:dyDescent="0.25">
      <c r="A553" s="163"/>
      <c r="B553" s="163"/>
      <c r="C553" s="163"/>
    </row>
    <row r="554" spans="1:3" x14ac:dyDescent="0.25">
      <c r="A554" s="163"/>
      <c r="B554" s="163"/>
      <c r="C554" s="163"/>
    </row>
    <row r="555" spans="1:3" x14ac:dyDescent="0.25">
      <c r="A555" s="163"/>
      <c r="B555" s="163"/>
      <c r="C555" s="163"/>
    </row>
    <row r="556" spans="1:3" x14ac:dyDescent="0.25">
      <c r="A556" s="163"/>
      <c r="B556" s="163"/>
      <c r="C556" s="163"/>
    </row>
    <row r="557" spans="1:3" x14ac:dyDescent="0.25">
      <c r="A557" s="163"/>
      <c r="B557" s="163"/>
      <c r="C557" s="163"/>
    </row>
    <row r="558" spans="1:3" x14ac:dyDescent="0.25">
      <c r="A558" s="163"/>
      <c r="B558" s="163"/>
      <c r="C558" s="163"/>
    </row>
    <row r="559" spans="1:3" x14ac:dyDescent="0.25">
      <c r="A559" s="163"/>
      <c r="B559" s="163"/>
      <c r="C559" s="163"/>
    </row>
    <row r="560" spans="1:3" x14ac:dyDescent="0.25">
      <c r="A560" s="163"/>
      <c r="B560" s="163"/>
      <c r="C560" s="163"/>
    </row>
    <row r="561" spans="1:3" x14ac:dyDescent="0.25">
      <c r="A561" s="163"/>
      <c r="B561" s="163"/>
      <c r="C561" s="163"/>
    </row>
    <row r="562" spans="1:3" x14ac:dyDescent="0.25">
      <c r="A562" s="163"/>
      <c r="B562" s="163"/>
      <c r="C562" s="163"/>
    </row>
    <row r="563" spans="1:3" x14ac:dyDescent="0.25">
      <c r="A563" s="163"/>
      <c r="B563" s="163"/>
      <c r="C563" s="163"/>
    </row>
    <row r="564" spans="1:3" x14ac:dyDescent="0.25">
      <c r="A564" s="163"/>
      <c r="B564" s="163"/>
      <c r="C564" s="163"/>
    </row>
    <row r="565" spans="1:3" x14ac:dyDescent="0.25">
      <c r="A565" s="163"/>
      <c r="B565" s="163"/>
      <c r="C565" s="163"/>
    </row>
    <row r="566" spans="1:3" x14ac:dyDescent="0.25">
      <c r="A566" s="163"/>
      <c r="B566" s="163"/>
      <c r="C566" s="163"/>
    </row>
    <row r="567" spans="1:3" x14ac:dyDescent="0.25">
      <c r="A567" s="163"/>
      <c r="B567" s="163"/>
      <c r="C567" s="163"/>
    </row>
    <row r="568" spans="1:3" x14ac:dyDescent="0.25">
      <c r="A568" s="163"/>
      <c r="B568" s="163"/>
      <c r="C568" s="163"/>
    </row>
    <row r="569" spans="1:3" x14ac:dyDescent="0.25">
      <c r="A569" s="163"/>
      <c r="B569" s="163"/>
      <c r="C569" s="163"/>
    </row>
    <row r="570" spans="1:3" x14ac:dyDescent="0.25">
      <c r="A570" s="163"/>
      <c r="B570" s="163"/>
      <c r="C570" s="163"/>
    </row>
    <row r="571" spans="1:3" x14ac:dyDescent="0.25">
      <c r="A571" s="163"/>
      <c r="B571" s="163"/>
      <c r="C571" s="163"/>
    </row>
    <row r="572" spans="1:3" x14ac:dyDescent="0.25">
      <c r="A572" s="163"/>
      <c r="B572" s="163"/>
      <c r="C572" s="163"/>
    </row>
    <row r="573" spans="1:3" x14ac:dyDescent="0.25">
      <c r="A573" s="163"/>
      <c r="B573" s="163"/>
      <c r="C573" s="163"/>
    </row>
    <row r="574" spans="1:3" x14ac:dyDescent="0.25">
      <c r="A574" s="163"/>
      <c r="B574" s="163"/>
      <c r="C574" s="163"/>
    </row>
    <row r="575" spans="1:3" x14ac:dyDescent="0.25">
      <c r="A575" s="163"/>
      <c r="B575" s="163"/>
      <c r="C575" s="163"/>
    </row>
    <row r="576" spans="1:3" x14ac:dyDescent="0.25">
      <c r="A576" s="163"/>
      <c r="B576" s="163"/>
      <c r="C576" s="163"/>
    </row>
    <row r="577" spans="1:3" x14ac:dyDescent="0.25">
      <c r="A577" s="163"/>
      <c r="B577" s="163"/>
      <c r="C577" s="163"/>
    </row>
    <row r="578" spans="1:3" x14ac:dyDescent="0.25">
      <c r="A578" s="163"/>
      <c r="B578" s="163"/>
      <c r="C578" s="163"/>
    </row>
    <row r="579" spans="1:3" x14ac:dyDescent="0.25">
      <c r="A579" s="163"/>
      <c r="B579" s="163"/>
      <c r="C579" s="163"/>
    </row>
    <row r="580" spans="1:3" x14ac:dyDescent="0.25">
      <c r="A580" s="163"/>
      <c r="B580" s="163"/>
      <c r="C580" s="163"/>
    </row>
    <row r="581" spans="1:3" x14ac:dyDescent="0.25">
      <c r="A581" s="163"/>
      <c r="B581" s="163"/>
      <c r="C581" s="163"/>
    </row>
    <row r="582" spans="1:3" x14ac:dyDescent="0.25">
      <c r="A582" s="163"/>
      <c r="B582" s="163"/>
      <c r="C582" s="163"/>
    </row>
    <row r="583" spans="1:3" x14ac:dyDescent="0.25">
      <c r="A583" s="163"/>
      <c r="B583" s="163"/>
      <c r="C583" s="163"/>
    </row>
    <row r="584" spans="1:3" x14ac:dyDescent="0.25">
      <c r="A584" s="163"/>
      <c r="B584" s="163"/>
      <c r="C584" s="163"/>
    </row>
    <row r="585" spans="1:3" x14ac:dyDescent="0.25">
      <c r="A585" s="163"/>
      <c r="B585" s="163"/>
      <c r="C585" s="163"/>
    </row>
    <row r="586" spans="1:3" x14ac:dyDescent="0.25">
      <c r="A586" s="163"/>
      <c r="B586" s="163"/>
      <c r="C586" s="163"/>
    </row>
    <row r="587" spans="1:3" x14ac:dyDescent="0.25">
      <c r="A587" s="163"/>
      <c r="B587" s="163"/>
      <c r="C587" s="163"/>
    </row>
    <row r="588" spans="1:3" x14ac:dyDescent="0.25">
      <c r="A588" s="163"/>
      <c r="B588" s="163"/>
      <c r="C588" s="163"/>
    </row>
    <row r="589" spans="1:3" x14ac:dyDescent="0.25">
      <c r="A589" s="163"/>
      <c r="B589" s="163"/>
      <c r="C589" s="163"/>
    </row>
    <row r="590" spans="1:3" x14ac:dyDescent="0.25">
      <c r="A590" s="163"/>
      <c r="B590" s="163"/>
      <c r="C590" s="163"/>
    </row>
    <row r="591" spans="1:3" x14ac:dyDescent="0.25">
      <c r="A591" s="163"/>
      <c r="B591" s="163"/>
      <c r="C591" s="163"/>
    </row>
    <row r="592" spans="1:3" x14ac:dyDescent="0.25">
      <c r="A592" s="163"/>
      <c r="B592" s="163"/>
      <c r="C592" s="163"/>
    </row>
    <row r="593" spans="1:3" x14ac:dyDescent="0.25">
      <c r="A593" s="163"/>
      <c r="B593" s="163"/>
      <c r="C593" s="163"/>
    </row>
    <row r="594" spans="1:3" x14ac:dyDescent="0.25">
      <c r="A594" s="163"/>
      <c r="B594" s="163"/>
      <c r="C594" s="163"/>
    </row>
    <row r="595" spans="1:3" x14ac:dyDescent="0.25">
      <c r="A595" s="163"/>
      <c r="B595" s="163"/>
      <c r="C595" s="163"/>
    </row>
    <row r="596" spans="1:3" x14ac:dyDescent="0.25">
      <c r="A596" s="163"/>
      <c r="B596" s="163"/>
      <c r="C596" s="163"/>
    </row>
    <row r="597" spans="1:3" x14ac:dyDescent="0.25">
      <c r="A597" s="163"/>
      <c r="B597" s="163"/>
      <c r="C597" s="163"/>
    </row>
    <row r="598" spans="1:3" x14ac:dyDescent="0.25">
      <c r="A598" s="163"/>
      <c r="B598" s="163"/>
      <c r="C598" s="163"/>
    </row>
    <row r="599" spans="1:3" x14ac:dyDescent="0.25">
      <c r="A599" s="163"/>
      <c r="B599" s="163"/>
      <c r="C599" s="163"/>
    </row>
    <row r="600" spans="1:3" x14ac:dyDescent="0.25">
      <c r="A600" s="163"/>
      <c r="B600" s="163"/>
      <c r="C600" s="163"/>
    </row>
    <row r="601" spans="1:3" x14ac:dyDescent="0.25">
      <c r="A601" s="163"/>
      <c r="B601" s="163"/>
      <c r="C601" s="163"/>
    </row>
    <row r="602" spans="1:3" x14ac:dyDescent="0.25">
      <c r="A602" s="163"/>
      <c r="B602" s="163"/>
      <c r="C602" s="163"/>
    </row>
    <row r="603" spans="1:3" x14ac:dyDescent="0.25">
      <c r="A603" s="163"/>
      <c r="B603" s="163"/>
      <c r="C603" s="163"/>
    </row>
    <row r="604" spans="1:3" x14ac:dyDescent="0.25">
      <c r="A604" s="163"/>
      <c r="B604" s="163"/>
      <c r="C604" s="163"/>
    </row>
    <row r="605" spans="1:3" x14ac:dyDescent="0.25">
      <c r="A605" s="163"/>
      <c r="B605" s="163"/>
      <c r="C605" s="163"/>
    </row>
    <row r="606" spans="1:3" x14ac:dyDescent="0.25">
      <c r="A606" s="163"/>
      <c r="B606" s="163"/>
      <c r="C606" s="163"/>
    </row>
    <row r="607" spans="1:3" x14ac:dyDescent="0.25">
      <c r="A607" s="163"/>
      <c r="B607" s="163"/>
      <c r="C607" s="163"/>
    </row>
    <row r="608" spans="1:3" x14ac:dyDescent="0.25">
      <c r="A608" s="163"/>
      <c r="B608" s="163"/>
      <c r="C608" s="163"/>
    </row>
    <row r="609" spans="1:3" x14ac:dyDescent="0.25">
      <c r="A609" s="163"/>
      <c r="B609" s="163"/>
      <c r="C609" s="163"/>
    </row>
    <row r="610" spans="1:3" x14ac:dyDescent="0.25">
      <c r="A610" s="163"/>
      <c r="B610" s="163"/>
      <c r="C610" s="163"/>
    </row>
    <row r="611" spans="1:3" x14ac:dyDescent="0.25">
      <c r="A611" s="163"/>
      <c r="B611" s="163"/>
      <c r="C611" s="163"/>
    </row>
    <row r="612" spans="1:3" x14ac:dyDescent="0.25">
      <c r="A612" s="163"/>
      <c r="B612" s="163"/>
      <c r="C612" s="163"/>
    </row>
    <row r="613" spans="1:3" x14ac:dyDescent="0.25">
      <c r="A613" s="163"/>
      <c r="B613" s="163"/>
      <c r="C613" s="163"/>
    </row>
    <row r="614" spans="1:3" x14ac:dyDescent="0.25">
      <c r="A614" s="163"/>
      <c r="B614" s="163"/>
      <c r="C614" s="163"/>
    </row>
    <row r="615" spans="1:3" x14ac:dyDescent="0.25">
      <c r="A615" s="163"/>
      <c r="B615" s="163"/>
      <c r="C615" s="163"/>
    </row>
    <row r="616" spans="1:3" x14ac:dyDescent="0.25">
      <c r="A616" s="163"/>
      <c r="B616" s="163"/>
      <c r="C616" s="163"/>
    </row>
    <row r="617" spans="1:3" x14ac:dyDescent="0.25">
      <c r="A617" s="163"/>
      <c r="B617" s="163"/>
      <c r="C617" s="163"/>
    </row>
    <row r="618" spans="1:3" x14ac:dyDescent="0.25">
      <c r="A618" s="163"/>
      <c r="B618" s="163"/>
      <c r="C618" s="163"/>
    </row>
    <row r="619" spans="1:3" x14ac:dyDescent="0.25">
      <c r="A619" s="163"/>
      <c r="B619" s="163"/>
      <c r="C619" s="163"/>
    </row>
    <row r="620" spans="1:3" x14ac:dyDescent="0.25">
      <c r="A620" s="163"/>
      <c r="B620" s="163"/>
      <c r="C620" s="163"/>
    </row>
    <row r="621" spans="1:3" x14ac:dyDescent="0.25">
      <c r="A621" s="163"/>
      <c r="B621" s="163"/>
      <c r="C621" s="163"/>
    </row>
    <row r="622" spans="1:3" x14ac:dyDescent="0.25">
      <c r="A622" s="163"/>
      <c r="B622" s="163"/>
      <c r="C622" s="163"/>
    </row>
    <row r="623" spans="1:3" x14ac:dyDescent="0.25">
      <c r="A623" s="163"/>
      <c r="B623" s="163"/>
      <c r="C623" s="163"/>
    </row>
    <row r="624" spans="1:3" x14ac:dyDescent="0.25">
      <c r="A624" s="163"/>
      <c r="B624" s="163"/>
      <c r="C624" s="163"/>
    </row>
    <row r="625" spans="1:3" x14ac:dyDescent="0.25">
      <c r="A625" s="163"/>
      <c r="B625" s="163"/>
      <c r="C625" s="163"/>
    </row>
    <row r="626" spans="1:3" x14ac:dyDescent="0.25">
      <c r="A626" s="163"/>
      <c r="B626" s="163"/>
      <c r="C626" s="163"/>
    </row>
    <row r="627" spans="1:3" x14ac:dyDescent="0.25">
      <c r="A627" s="163"/>
      <c r="B627" s="163"/>
      <c r="C627" s="163"/>
    </row>
    <row r="628" spans="1:3" x14ac:dyDescent="0.25">
      <c r="A628" s="163"/>
      <c r="B628" s="163"/>
      <c r="C628" s="163"/>
    </row>
    <row r="629" spans="1:3" x14ac:dyDescent="0.25">
      <c r="A629" s="163"/>
      <c r="B629" s="163"/>
      <c r="C629" s="163"/>
    </row>
    <row r="630" spans="1:3" x14ac:dyDescent="0.25">
      <c r="A630" s="163"/>
      <c r="B630" s="163"/>
      <c r="C630" s="163"/>
    </row>
    <row r="631" spans="1:3" x14ac:dyDescent="0.25">
      <c r="A631" s="163"/>
      <c r="B631" s="163"/>
      <c r="C631" s="163"/>
    </row>
    <row r="632" spans="1:3" x14ac:dyDescent="0.25">
      <c r="A632" s="163"/>
      <c r="B632" s="163"/>
      <c r="C632" s="163"/>
    </row>
    <row r="633" spans="1:3" x14ac:dyDescent="0.25">
      <c r="A633" s="163"/>
      <c r="B633" s="163"/>
      <c r="C633" s="163"/>
    </row>
    <row r="634" spans="1:3" x14ac:dyDescent="0.25">
      <c r="A634" s="163"/>
      <c r="B634" s="163"/>
      <c r="C634" s="163"/>
    </row>
    <row r="635" spans="1:3" x14ac:dyDescent="0.25">
      <c r="A635" s="163"/>
      <c r="B635" s="163"/>
      <c r="C635" s="163"/>
    </row>
    <row r="636" spans="1:3" x14ac:dyDescent="0.25">
      <c r="A636" s="163"/>
      <c r="B636" s="163"/>
      <c r="C636" s="163"/>
    </row>
    <row r="637" spans="1:3" x14ac:dyDescent="0.25">
      <c r="A637" s="163"/>
      <c r="B637" s="163"/>
      <c r="C637" s="163"/>
    </row>
    <row r="638" spans="1:3" x14ac:dyDescent="0.25">
      <c r="A638" s="163"/>
      <c r="B638" s="163"/>
      <c r="C638" s="163"/>
    </row>
    <row r="639" spans="1:3" x14ac:dyDescent="0.25">
      <c r="A639" s="163"/>
      <c r="B639" s="163"/>
      <c r="C639" s="163"/>
    </row>
    <row r="640" spans="1:3" x14ac:dyDescent="0.25">
      <c r="A640" s="163"/>
      <c r="B640" s="163"/>
      <c r="C640" s="163"/>
    </row>
    <row r="641" spans="1:3" x14ac:dyDescent="0.25">
      <c r="A641" s="163"/>
      <c r="B641" s="163"/>
      <c r="C641" s="163"/>
    </row>
    <row r="642" spans="1:3" x14ac:dyDescent="0.25">
      <c r="A642" s="163"/>
      <c r="B642" s="163"/>
      <c r="C642" s="163"/>
    </row>
    <row r="643" spans="1:3" x14ac:dyDescent="0.25">
      <c r="A643" s="163"/>
      <c r="B643" s="163"/>
      <c r="C643" s="163"/>
    </row>
    <row r="644" spans="1:3" x14ac:dyDescent="0.25">
      <c r="A644" s="163"/>
      <c r="B644" s="163"/>
      <c r="C644" s="163"/>
    </row>
    <row r="645" spans="1:3" x14ac:dyDescent="0.25">
      <c r="A645" s="163"/>
      <c r="B645" s="163"/>
      <c r="C645" s="163"/>
    </row>
    <row r="646" spans="1:3" x14ac:dyDescent="0.25">
      <c r="A646" s="163"/>
      <c r="B646" s="163"/>
      <c r="C646" s="163"/>
    </row>
    <row r="647" spans="1:3" x14ac:dyDescent="0.25">
      <c r="A647" s="163"/>
      <c r="B647" s="163"/>
      <c r="C647" s="163"/>
    </row>
    <row r="648" spans="1:3" x14ac:dyDescent="0.25">
      <c r="A648" s="163"/>
      <c r="B648" s="163"/>
      <c r="C648" s="163"/>
    </row>
    <row r="649" spans="1:3" x14ac:dyDescent="0.25">
      <c r="A649" s="163"/>
      <c r="B649" s="163"/>
      <c r="C649" s="163"/>
    </row>
    <row r="650" spans="1:3" x14ac:dyDescent="0.25">
      <c r="A650" s="163"/>
      <c r="B650" s="163"/>
      <c r="C650" s="163"/>
    </row>
    <row r="651" spans="1:3" x14ac:dyDescent="0.25">
      <c r="A651" s="163"/>
      <c r="B651" s="163"/>
      <c r="C651" s="163"/>
    </row>
    <row r="652" spans="1:3" x14ac:dyDescent="0.25">
      <c r="A652" s="163"/>
      <c r="B652" s="163"/>
      <c r="C652" s="163"/>
    </row>
    <row r="653" spans="1:3" x14ac:dyDescent="0.25">
      <c r="A653" s="163"/>
      <c r="B653" s="163"/>
      <c r="C653" s="163"/>
    </row>
    <row r="654" spans="1:3" x14ac:dyDescent="0.25">
      <c r="A654" s="163"/>
      <c r="B654" s="163"/>
      <c r="C654" s="163"/>
    </row>
    <row r="655" spans="1:3" x14ac:dyDescent="0.25">
      <c r="A655" s="163"/>
      <c r="B655" s="163"/>
      <c r="C655" s="163"/>
    </row>
    <row r="656" spans="1:3" x14ac:dyDescent="0.25">
      <c r="A656" s="163"/>
      <c r="B656" s="163"/>
      <c r="C656" s="163"/>
    </row>
    <row r="657" spans="1:3" x14ac:dyDescent="0.25">
      <c r="A657" s="163"/>
      <c r="B657" s="163"/>
      <c r="C657" s="163"/>
    </row>
    <row r="658" spans="1:3" x14ac:dyDescent="0.25">
      <c r="A658" s="163"/>
      <c r="B658" s="163"/>
      <c r="C658" s="163"/>
    </row>
    <row r="659" spans="1:3" x14ac:dyDescent="0.25">
      <c r="A659" s="163"/>
      <c r="B659" s="163"/>
      <c r="C659" s="163"/>
    </row>
    <row r="660" spans="1:3" x14ac:dyDescent="0.25">
      <c r="A660" s="163"/>
      <c r="B660" s="163"/>
      <c r="C660" s="163"/>
    </row>
    <row r="661" spans="1:3" x14ac:dyDescent="0.25">
      <c r="A661" s="163"/>
      <c r="B661" s="163"/>
      <c r="C661" s="163"/>
    </row>
    <row r="662" spans="1:3" x14ac:dyDescent="0.25">
      <c r="A662" s="163"/>
      <c r="B662" s="163"/>
      <c r="C662" s="163"/>
    </row>
    <row r="663" spans="1:3" x14ac:dyDescent="0.25">
      <c r="A663" s="163"/>
      <c r="B663" s="163"/>
      <c r="C663" s="163"/>
    </row>
    <row r="664" spans="1:3" x14ac:dyDescent="0.25">
      <c r="A664" s="163"/>
      <c r="B664" s="163"/>
      <c r="C664" s="163"/>
    </row>
    <row r="665" spans="1:3" x14ac:dyDescent="0.25">
      <c r="A665" s="163"/>
      <c r="B665" s="163"/>
      <c r="C665" s="163"/>
    </row>
    <row r="666" spans="1:3" x14ac:dyDescent="0.25">
      <c r="A666" s="163"/>
      <c r="B666" s="163"/>
      <c r="C666" s="163"/>
    </row>
    <row r="667" spans="1:3" x14ac:dyDescent="0.25">
      <c r="A667" s="163"/>
      <c r="B667" s="163"/>
      <c r="C667" s="163"/>
    </row>
    <row r="668" spans="1:3" x14ac:dyDescent="0.25">
      <c r="A668" s="163"/>
      <c r="B668" s="163"/>
      <c r="C668" s="163"/>
    </row>
    <row r="669" spans="1:3" x14ac:dyDescent="0.25">
      <c r="A669" s="163"/>
      <c r="B669" s="163"/>
      <c r="C669" s="163"/>
    </row>
    <row r="670" spans="1:3" x14ac:dyDescent="0.25">
      <c r="A670" s="163"/>
      <c r="B670" s="163"/>
      <c r="C670" s="163"/>
    </row>
    <row r="671" spans="1:3" x14ac:dyDescent="0.25">
      <c r="A671" s="163"/>
      <c r="B671" s="163"/>
      <c r="C671" s="163"/>
    </row>
    <row r="672" spans="1:3" x14ac:dyDescent="0.25">
      <c r="A672" s="163"/>
      <c r="B672" s="163"/>
      <c r="C672" s="163"/>
    </row>
    <row r="673" spans="1:3" x14ac:dyDescent="0.25">
      <c r="A673" s="163"/>
      <c r="B673" s="163"/>
      <c r="C673" s="163"/>
    </row>
    <row r="674" spans="1:3" x14ac:dyDescent="0.25">
      <c r="A674" s="163"/>
      <c r="B674" s="163"/>
      <c r="C674" s="163"/>
    </row>
    <row r="675" spans="1:3" x14ac:dyDescent="0.25">
      <c r="A675" s="163"/>
      <c r="B675" s="163"/>
      <c r="C675" s="163"/>
    </row>
    <row r="676" spans="1:3" x14ac:dyDescent="0.25">
      <c r="A676" s="163"/>
      <c r="B676" s="163"/>
      <c r="C676" s="163"/>
    </row>
    <row r="677" spans="1:3" x14ac:dyDescent="0.25">
      <c r="A677" s="163"/>
      <c r="B677" s="163"/>
      <c r="C677" s="163"/>
    </row>
    <row r="678" spans="1:3" x14ac:dyDescent="0.25">
      <c r="A678" s="163"/>
      <c r="B678" s="163"/>
      <c r="C678" s="163"/>
    </row>
    <row r="679" spans="1:3" x14ac:dyDescent="0.25">
      <c r="A679" s="163"/>
      <c r="B679" s="163"/>
      <c r="C679" s="163"/>
    </row>
    <row r="680" spans="1:3" x14ac:dyDescent="0.25">
      <c r="A680" s="163"/>
      <c r="B680" s="163"/>
      <c r="C680" s="163"/>
    </row>
    <row r="681" spans="1:3" x14ac:dyDescent="0.25">
      <c r="A681" s="163"/>
      <c r="B681" s="163"/>
      <c r="C681" s="163"/>
    </row>
    <row r="682" spans="1:3" x14ac:dyDescent="0.25">
      <c r="A682" s="163"/>
      <c r="B682" s="163"/>
      <c r="C682" s="163"/>
    </row>
    <row r="683" spans="1:3" x14ac:dyDescent="0.25">
      <c r="A683" s="163"/>
      <c r="B683" s="163"/>
      <c r="C683" s="163"/>
    </row>
    <row r="684" spans="1:3" x14ac:dyDescent="0.25">
      <c r="A684" s="163"/>
      <c r="B684" s="163"/>
      <c r="C684" s="163"/>
    </row>
    <row r="685" spans="1:3" x14ac:dyDescent="0.25">
      <c r="A685" s="163"/>
      <c r="B685" s="163"/>
      <c r="C685" s="163"/>
    </row>
    <row r="686" spans="1:3" x14ac:dyDescent="0.25">
      <c r="A686" s="163"/>
      <c r="B686" s="163"/>
      <c r="C686" s="163"/>
    </row>
    <row r="687" spans="1:3" x14ac:dyDescent="0.25">
      <c r="A687" s="163"/>
      <c r="B687" s="163"/>
      <c r="C687" s="163"/>
    </row>
    <row r="688" spans="1:3" x14ac:dyDescent="0.25">
      <c r="A688" s="163"/>
      <c r="B688" s="163"/>
      <c r="C688" s="163"/>
    </row>
    <row r="689" spans="1:3" x14ac:dyDescent="0.25">
      <c r="A689" s="163"/>
      <c r="B689" s="163"/>
      <c r="C689" s="163"/>
    </row>
    <row r="690" spans="1:3" x14ac:dyDescent="0.25">
      <c r="A690" s="163"/>
      <c r="B690" s="163"/>
      <c r="C690" s="163"/>
    </row>
    <row r="691" spans="1:3" x14ac:dyDescent="0.25">
      <c r="A691" s="163"/>
      <c r="B691" s="163"/>
      <c r="C691" s="163"/>
    </row>
    <row r="692" spans="1:3" x14ac:dyDescent="0.25">
      <c r="A692" s="163"/>
      <c r="B692" s="163"/>
      <c r="C692" s="163"/>
    </row>
    <row r="693" spans="1:3" x14ac:dyDescent="0.25">
      <c r="A693" s="163"/>
      <c r="B693" s="163"/>
      <c r="C693" s="163"/>
    </row>
    <row r="694" spans="1:3" x14ac:dyDescent="0.25">
      <c r="A694" s="163"/>
      <c r="B694" s="163"/>
      <c r="C694" s="163"/>
    </row>
    <row r="695" spans="1:3" x14ac:dyDescent="0.25">
      <c r="A695" s="163"/>
      <c r="B695" s="163"/>
      <c r="C695" s="163"/>
    </row>
    <row r="696" spans="1:3" x14ac:dyDescent="0.25">
      <c r="A696" s="163"/>
      <c r="B696" s="163"/>
      <c r="C696" s="163"/>
    </row>
    <row r="697" spans="1:3" x14ac:dyDescent="0.25">
      <c r="A697" s="163"/>
      <c r="B697" s="163"/>
      <c r="C697" s="163"/>
    </row>
    <row r="698" spans="1:3" x14ac:dyDescent="0.25">
      <c r="A698" s="163"/>
      <c r="B698" s="163"/>
      <c r="C698" s="163"/>
    </row>
    <row r="699" spans="1:3" x14ac:dyDescent="0.25">
      <c r="A699" s="163"/>
      <c r="B699" s="163"/>
      <c r="C699" s="163"/>
    </row>
    <row r="700" spans="1:3" x14ac:dyDescent="0.25">
      <c r="A700" s="163"/>
      <c r="B700" s="163"/>
      <c r="C700" s="163"/>
    </row>
    <row r="701" spans="1:3" x14ac:dyDescent="0.25">
      <c r="A701" s="163"/>
      <c r="B701" s="163"/>
      <c r="C701" s="163"/>
    </row>
    <row r="702" spans="1:3" x14ac:dyDescent="0.25">
      <c r="A702" s="163"/>
      <c r="B702" s="163"/>
      <c r="C702" s="163"/>
    </row>
    <row r="703" spans="1:3" x14ac:dyDescent="0.25">
      <c r="A703" s="163"/>
      <c r="B703" s="163"/>
      <c r="C703" s="163"/>
    </row>
    <row r="704" spans="1:3" x14ac:dyDescent="0.25">
      <c r="A704" s="163"/>
      <c r="B704" s="163"/>
      <c r="C704" s="163"/>
    </row>
    <row r="705" spans="1:3" x14ac:dyDescent="0.25">
      <c r="A705" s="163"/>
      <c r="B705" s="163"/>
      <c r="C705" s="163"/>
    </row>
    <row r="706" spans="1:3" x14ac:dyDescent="0.25">
      <c r="A706" s="163"/>
      <c r="B706" s="163"/>
      <c r="C706" s="163"/>
    </row>
    <row r="707" spans="1:3" x14ac:dyDescent="0.25">
      <c r="A707" s="163"/>
      <c r="B707" s="163"/>
      <c r="C707" s="163"/>
    </row>
    <row r="708" spans="1:3" x14ac:dyDescent="0.25">
      <c r="A708" s="163"/>
      <c r="B708" s="163"/>
      <c r="C708" s="163"/>
    </row>
    <row r="709" spans="1:3" x14ac:dyDescent="0.25">
      <c r="A709" s="163"/>
      <c r="B709" s="163"/>
      <c r="C709" s="163"/>
    </row>
    <row r="710" spans="1:3" x14ac:dyDescent="0.25">
      <c r="A710" s="163"/>
      <c r="B710" s="163"/>
      <c r="C710" s="163"/>
    </row>
    <row r="711" spans="1:3" x14ac:dyDescent="0.25">
      <c r="A711" s="163"/>
      <c r="B711" s="163"/>
      <c r="C711" s="163"/>
    </row>
    <row r="712" spans="1:3" x14ac:dyDescent="0.25">
      <c r="A712" s="163"/>
      <c r="B712" s="163"/>
      <c r="C712" s="163"/>
    </row>
    <row r="713" spans="1:3" x14ac:dyDescent="0.25">
      <c r="A713" s="163"/>
      <c r="B713" s="163"/>
      <c r="C713" s="163"/>
    </row>
    <row r="714" spans="1:3" x14ac:dyDescent="0.25">
      <c r="A714" s="163"/>
      <c r="B714" s="163"/>
      <c r="C714" s="163"/>
    </row>
    <row r="715" spans="1:3" x14ac:dyDescent="0.25">
      <c r="A715" s="163"/>
      <c r="B715" s="163"/>
      <c r="C715" s="163"/>
    </row>
    <row r="716" spans="1:3" x14ac:dyDescent="0.25">
      <c r="A716" s="163"/>
      <c r="B716" s="163"/>
      <c r="C716" s="163"/>
    </row>
    <row r="717" spans="1:3" x14ac:dyDescent="0.25">
      <c r="A717" s="163"/>
      <c r="B717" s="163"/>
      <c r="C717" s="163"/>
    </row>
    <row r="718" spans="1:3" x14ac:dyDescent="0.25">
      <c r="A718" s="163"/>
      <c r="B718" s="163"/>
      <c r="C718" s="163"/>
    </row>
    <row r="719" spans="1:3" x14ac:dyDescent="0.25">
      <c r="A719" s="163"/>
      <c r="B719" s="163"/>
      <c r="C719" s="163"/>
    </row>
    <row r="720" spans="1:3" x14ac:dyDescent="0.25">
      <c r="A720" s="163"/>
      <c r="B720" s="163"/>
      <c r="C720" s="163"/>
    </row>
    <row r="721" spans="1:3" x14ac:dyDescent="0.25">
      <c r="A721" s="163"/>
      <c r="B721" s="163"/>
      <c r="C721" s="163"/>
    </row>
    <row r="722" spans="1:3" x14ac:dyDescent="0.25">
      <c r="A722" s="163"/>
      <c r="B722" s="163"/>
      <c r="C722" s="163"/>
    </row>
    <row r="723" spans="1:3" x14ac:dyDescent="0.25">
      <c r="A723" s="163"/>
      <c r="B723" s="163"/>
      <c r="C723" s="163"/>
    </row>
    <row r="724" spans="1:3" x14ac:dyDescent="0.25">
      <c r="A724" s="163"/>
      <c r="B724" s="163"/>
      <c r="C724" s="163"/>
    </row>
    <row r="725" spans="1:3" x14ac:dyDescent="0.25">
      <c r="A725" s="163"/>
      <c r="B725" s="163"/>
      <c r="C725" s="163"/>
    </row>
    <row r="726" spans="1:3" x14ac:dyDescent="0.25">
      <c r="A726" s="163"/>
      <c r="B726" s="163"/>
      <c r="C726" s="163"/>
    </row>
    <row r="727" spans="1:3" x14ac:dyDescent="0.25">
      <c r="A727" s="163"/>
      <c r="B727" s="163"/>
      <c r="C727" s="163"/>
    </row>
    <row r="728" spans="1:3" x14ac:dyDescent="0.25">
      <c r="A728" s="163"/>
      <c r="B728" s="163"/>
      <c r="C728" s="163"/>
    </row>
    <row r="729" spans="1:3" x14ac:dyDescent="0.25">
      <c r="A729" s="163"/>
      <c r="B729" s="163"/>
      <c r="C729" s="163"/>
    </row>
    <row r="730" spans="1:3" x14ac:dyDescent="0.25">
      <c r="A730" s="163"/>
      <c r="B730" s="163"/>
      <c r="C730" s="163"/>
    </row>
    <row r="731" spans="1:3" x14ac:dyDescent="0.25">
      <c r="A731" s="163"/>
      <c r="B731" s="163"/>
      <c r="C731" s="163"/>
    </row>
    <row r="732" spans="1:3" x14ac:dyDescent="0.25">
      <c r="A732" s="163"/>
      <c r="B732" s="163"/>
      <c r="C732" s="163"/>
    </row>
    <row r="733" spans="1:3" x14ac:dyDescent="0.25">
      <c r="A733" s="163"/>
      <c r="B733" s="163"/>
      <c r="C733" s="163"/>
    </row>
    <row r="734" spans="1:3" x14ac:dyDescent="0.25">
      <c r="A734" s="163"/>
      <c r="B734" s="163"/>
      <c r="C734" s="163"/>
    </row>
    <row r="735" spans="1:3" x14ac:dyDescent="0.25">
      <c r="A735" s="163"/>
      <c r="B735" s="163"/>
      <c r="C735" s="163"/>
    </row>
    <row r="736" spans="1:3" x14ac:dyDescent="0.25">
      <c r="A736" s="163"/>
      <c r="B736" s="163"/>
      <c r="C736" s="163"/>
    </row>
    <row r="737" spans="1:3" x14ac:dyDescent="0.25">
      <c r="A737" s="163"/>
      <c r="B737" s="163"/>
      <c r="C737" s="163"/>
    </row>
    <row r="738" spans="1:3" x14ac:dyDescent="0.25">
      <c r="A738" s="163"/>
      <c r="B738" s="163"/>
      <c r="C738" s="163"/>
    </row>
    <row r="739" spans="1:3" x14ac:dyDescent="0.25">
      <c r="A739" s="163"/>
      <c r="B739" s="163"/>
      <c r="C739" s="163"/>
    </row>
    <row r="740" spans="1:3" x14ac:dyDescent="0.25">
      <c r="A740" s="163"/>
      <c r="B740" s="163"/>
      <c r="C740" s="163"/>
    </row>
    <row r="741" spans="1:3" x14ac:dyDescent="0.25">
      <c r="A741" s="163"/>
      <c r="B741" s="163"/>
      <c r="C741" s="163"/>
    </row>
    <row r="742" spans="1:3" x14ac:dyDescent="0.25">
      <c r="A742" s="163"/>
      <c r="B742" s="163"/>
      <c r="C742" s="163"/>
    </row>
    <row r="743" spans="1:3" x14ac:dyDescent="0.25">
      <c r="A743" s="163"/>
      <c r="B743" s="163"/>
      <c r="C743" s="163"/>
    </row>
    <row r="744" spans="1:3" x14ac:dyDescent="0.25">
      <c r="A744" s="163"/>
      <c r="B744" s="163"/>
      <c r="C744" s="163"/>
    </row>
    <row r="745" spans="1:3" x14ac:dyDescent="0.25">
      <c r="A745" s="163"/>
      <c r="B745" s="163"/>
      <c r="C745" s="163"/>
    </row>
    <row r="746" spans="1:3" x14ac:dyDescent="0.25">
      <c r="A746" s="163"/>
      <c r="B746" s="163"/>
      <c r="C746" s="163"/>
    </row>
    <row r="747" spans="1:3" x14ac:dyDescent="0.25">
      <c r="A747" s="163"/>
      <c r="B747" s="163"/>
      <c r="C747" s="163"/>
    </row>
    <row r="748" spans="1:3" x14ac:dyDescent="0.25">
      <c r="A748" s="163"/>
      <c r="B748" s="163"/>
      <c r="C748" s="163"/>
    </row>
    <row r="749" spans="1:3" x14ac:dyDescent="0.25">
      <c r="A749" s="163"/>
      <c r="B749" s="163"/>
      <c r="C749" s="163"/>
    </row>
    <row r="750" spans="1:3" x14ac:dyDescent="0.25">
      <c r="A750" s="163"/>
      <c r="B750" s="163"/>
      <c r="C750" s="163"/>
    </row>
    <row r="751" spans="1:3" x14ac:dyDescent="0.25">
      <c r="A751" s="163"/>
      <c r="B751" s="163"/>
      <c r="C751" s="163"/>
    </row>
    <row r="752" spans="1:3" x14ac:dyDescent="0.25">
      <c r="A752" s="163"/>
      <c r="B752" s="163"/>
      <c r="C752" s="163"/>
    </row>
    <row r="753" spans="1:3" x14ac:dyDescent="0.25">
      <c r="A753" s="163"/>
      <c r="B753" s="163"/>
      <c r="C753" s="163"/>
    </row>
    <row r="754" spans="1:3" x14ac:dyDescent="0.25">
      <c r="A754" s="163"/>
      <c r="B754" s="163"/>
      <c r="C754" s="163"/>
    </row>
    <row r="755" spans="1:3" x14ac:dyDescent="0.25">
      <c r="A755" s="163"/>
      <c r="B755" s="163"/>
      <c r="C755" s="163"/>
    </row>
    <row r="756" spans="1:3" x14ac:dyDescent="0.25">
      <c r="A756" s="163"/>
      <c r="B756" s="163"/>
      <c r="C756" s="163"/>
    </row>
    <row r="757" spans="1:3" x14ac:dyDescent="0.25">
      <c r="A757" s="163"/>
      <c r="B757" s="163"/>
      <c r="C757" s="163"/>
    </row>
    <row r="758" spans="1:3" x14ac:dyDescent="0.25">
      <c r="A758" s="163"/>
      <c r="B758" s="163"/>
      <c r="C758" s="163"/>
    </row>
    <row r="759" spans="1:3" x14ac:dyDescent="0.25">
      <c r="A759" s="163"/>
      <c r="B759" s="163"/>
      <c r="C759" s="163"/>
    </row>
    <row r="760" spans="1:3" x14ac:dyDescent="0.25">
      <c r="A760" s="163"/>
      <c r="B760" s="163"/>
      <c r="C760" s="163"/>
    </row>
    <row r="761" spans="1:3" x14ac:dyDescent="0.25">
      <c r="A761" s="163"/>
      <c r="B761" s="163"/>
      <c r="C761" s="163"/>
    </row>
    <row r="762" spans="1:3" x14ac:dyDescent="0.25">
      <c r="A762" s="163"/>
      <c r="B762" s="163"/>
      <c r="C762" s="163"/>
    </row>
    <row r="763" spans="1:3" x14ac:dyDescent="0.25">
      <c r="A763" s="163"/>
      <c r="B763" s="163"/>
      <c r="C763" s="163"/>
    </row>
    <row r="764" spans="1:3" x14ac:dyDescent="0.25">
      <c r="A764" s="163"/>
      <c r="B764" s="163"/>
      <c r="C764" s="163"/>
    </row>
    <row r="765" spans="1:3" x14ac:dyDescent="0.25">
      <c r="A765" s="163"/>
      <c r="B765" s="163"/>
      <c r="C765" s="163"/>
    </row>
    <row r="766" spans="1:3" x14ac:dyDescent="0.25">
      <c r="A766" s="163"/>
      <c r="B766" s="163"/>
      <c r="C766" s="163"/>
    </row>
    <row r="767" spans="1:3" x14ac:dyDescent="0.25">
      <c r="A767" s="163"/>
      <c r="B767" s="163"/>
      <c r="C767" s="163"/>
    </row>
    <row r="768" spans="1:3" x14ac:dyDescent="0.25">
      <c r="A768" s="163"/>
      <c r="B768" s="163"/>
      <c r="C768" s="163"/>
    </row>
    <row r="769" spans="1:3" x14ac:dyDescent="0.25">
      <c r="A769" s="163"/>
      <c r="B769" s="163"/>
      <c r="C769" s="163"/>
    </row>
    <row r="770" spans="1:3" x14ac:dyDescent="0.25">
      <c r="A770" s="163"/>
      <c r="B770" s="163"/>
      <c r="C770" s="163"/>
    </row>
    <row r="771" spans="1:3" x14ac:dyDescent="0.25">
      <c r="A771" s="163"/>
      <c r="B771" s="163"/>
      <c r="C771" s="163"/>
    </row>
    <row r="772" spans="1:3" x14ac:dyDescent="0.25">
      <c r="A772" s="163"/>
      <c r="B772" s="163"/>
      <c r="C772" s="163"/>
    </row>
    <row r="773" spans="1:3" x14ac:dyDescent="0.25">
      <c r="A773" s="163"/>
      <c r="B773" s="163"/>
      <c r="C773" s="163"/>
    </row>
    <row r="774" spans="1:3" x14ac:dyDescent="0.25">
      <c r="A774" s="163"/>
      <c r="B774" s="163"/>
      <c r="C774" s="163"/>
    </row>
    <row r="775" spans="1:3" x14ac:dyDescent="0.25">
      <c r="A775" s="163"/>
      <c r="B775" s="163"/>
      <c r="C775" s="163"/>
    </row>
    <row r="776" spans="1:3" x14ac:dyDescent="0.25">
      <c r="A776" s="163"/>
      <c r="B776" s="163"/>
      <c r="C776" s="163"/>
    </row>
    <row r="777" spans="1:3" x14ac:dyDescent="0.25">
      <c r="A777" s="163"/>
      <c r="B777" s="163"/>
      <c r="C777" s="163"/>
    </row>
    <row r="778" spans="1:3" x14ac:dyDescent="0.25">
      <c r="A778" s="163"/>
      <c r="B778" s="163"/>
      <c r="C778" s="163"/>
    </row>
    <row r="779" spans="1:3" x14ac:dyDescent="0.25">
      <c r="A779" s="163"/>
      <c r="B779" s="163"/>
      <c r="C779" s="163"/>
    </row>
    <row r="780" spans="1:3" x14ac:dyDescent="0.25">
      <c r="A780" s="163"/>
      <c r="B780" s="163"/>
      <c r="C780" s="163"/>
    </row>
    <row r="781" spans="1:3" x14ac:dyDescent="0.25">
      <c r="A781" s="163"/>
      <c r="B781" s="163"/>
      <c r="C781" s="163"/>
    </row>
    <row r="782" spans="1:3" x14ac:dyDescent="0.25">
      <c r="A782" s="163"/>
      <c r="B782" s="163"/>
      <c r="C782" s="163"/>
    </row>
    <row r="783" spans="1:3" x14ac:dyDescent="0.25">
      <c r="A783" s="163"/>
      <c r="B783" s="163"/>
      <c r="C783" s="163"/>
    </row>
    <row r="784" spans="1:3" x14ac:dyDescent="0.25">
      <c r="A784" s="163"/>
      <c r="B784" s="163"/>
      <c r="C784" s="163"/>
    </row>
    <row r="785" spans="1:3" x14ac:dyDescent="0.25">
      <c r="A785" s="163"/>
      <c r="B785" s="163"/>
      <c r="C785" s="163"/>
    </row>
    <row r="786" spans="1:3" x14ac:dyDescent="0.25">
      <c r="A786" s="163"/>
      <c r="B786" s="163"/>
      <c r="C786" s="163"/>
    </row>
    <row r="787" spans="1:3" x14ac:dyDescent="0.25">
      <c r="A787" s="163"/>
      <c r="B787" s="163"/>
      <c r="C787" s="163"/>
    </row>
    <row r="788" spans="1:3" x14ac:dyDescent="0.25">
      <c r="A788" s="163"/>
      <c r="B788" s="163"/>
      <c r="C788" s="163"/>
    </row>
    <row r="789" spans="1:3" x14ac:dyDescent="0.25">
      <c r="A789" s="163"/>
      <c r="B789" s="163"/>
      <c r="C789" s="163"/>
    </row>
    <row r="790" spans="1:3" x14ac:dyDescent="0.25">
      <c r="A790" s="163"/>
      <c r="B790" s="163"/>
      <c r="C790" s="163"/>
    </row>
    <row r="791" spans="1:3" x14ac:dyDescent="0.25">
      <c r="A791" s="163"/>
      <c r="B791" s="163"/>
      <c r="C791" s="163"/>
    </row>
    <row r="792" spans="1:3" x14ac:dyDescent="0.25">
      <c r="A792" s="163"/>
      <c r="B792" s="163"/>
      <c r="C792" s="163"/>
    </row>
    <row r="793" spans="1:3" x14ac:dyDescent="0.25">
      <c r="A793" s="163"/>
      <c r="B793" s="163"/>
      <c r="C793" s="163"/>
    </row>
    <row r="794" spans="1:3" x14ac:dyDescent="0.25">
      <c r="A794" s="163"/>
      <c r="B794" s="163"/>
      <c r="C794" s="163"/>
    </row>
    <row r="795" spans="1:3" x14ac:dyDescent="0.25">
      <c r="A795" s="163"/>
      <c r="B795" s="163"/>
      <c r="C795" s="163"/>
    </row>
    <row r="796" spans="1:3" x14ac:dyDescent="0.25">
      <c r="A796" s="163"/>
      <c r="B796" s="163"/>
      <c r="C796" s="163"/>
    </row>
    <row r="797" spans="1:3" x14ac:dyDescent="0.25">
      <c r="A797" s="163"/>
      <c r="B797" s="163"/>
      <c r="C797" s="163"/>
    </row>
    <row r="798" spans="1:3" x14ac:dyDescent="0.25">
      <c r="A798" s="163"/>
      <c r="B798" s="163"/>
      <c r="C798" s="163"/>
    </row>
    <row r="799" spans="1:3" x14ac:dyDescent="0.25">
      <c r="A799" s="163"/>
      <c r="B799" s="163"/>
      <c r="C799" s="163"/>
    </row>
    <row r="800" spans="1:3" x14ac:dyDescent="0.25">
      <c r="A800" s="163"/>
      <c r="B800" s="163"/>
      <c r="C800" s="163"/>
    </row>
    <row r="801" spans="1:3" x14ac:dyDescent="0.25">
      <c r="A801" s="163"/>
      <c r="B801" s="163"/>
      <c r="C801" s="163"/>
    </row>
    <row r="802" spans="1:3" x14ac:dyDescent="0.25">
      <c r="A802" s="163"/>
      <c r="B802" s="163"/>
      <c r="C802" s="163"/>
    </row>
    <row r="803" spans="1:3" x14ac:dyDescent="0.25">
      <c r="A803" s="163"/>
      <c r="B803" s="163"/>
      <c r="C803" s="163"/>
    </row>
    <row r="804" spans="1:3" x14ac:dyDescent="0.25">
      <c r="A804" s="163"/>
      <c r="B804" s="163"/>
      <c r="C804" s="163"/>
    </row>
    <row r="805" spans="1:3" x14ac:dyDescent="0.25">
      <c r="A805" s="163"/>
      <c r="B805" s="163"/>
      <c r="C805" s="163"/>
    </row>
    <row r="806" spans="1:3" x14ac:dyDescent="0.25">
      <c r="A806" s="163"/>
      <c r="B806" s="163"/>
      <c r="C806" s="163"/>
    </row>
    <row r="807" spans="1:3" x14ac:dyDescent="0.25">
      <c r="A807" s="163"/>
      <c r="B807" s="163"/>
      <c r="C807" s="163"/>
    </row>
    <row r="808" spans="1:3" x14ac:dyDescent="0.25">
      <c r="A808" s="163"/>
      <c r="B808" s="163"/>
      <c r="C808" s="163"/>
    </row>
    <row r="809" spans="1:3" x14ac:dyDescent="0.25">
      <c r="A809" s="163"/>
      <c r="B809" s="163"/>
      <c r="C809" s="163"/>
    </row>
    <row r="810" spans="1:3" x14ac:dyDescent="0.25">
      <c r="A810" s="163"/>
      <c r="B810" s="163"/>
      <c r="C810" s="163"/>
    </row>
    <row r="811" spans="1:3" x14ac:dyDescent="0.25">
      <c r="A811" s="163"/>
      <c r="B811" s="163"/>
      <c r="C811" s="163"/>
    </row>
    <row r="812" spans="1:3" x14ac:dyDescent="0.25">
      <c r="A812" s="163"/>
      <c r="B812" s="163"/>
      <c r="C812" s="163"/>
    </row>
    <row r="813" spans="1:3" x14ac:dyDescent="0.25">
      <c r="A813" s="163"/>
      <c r="B813" s="163"/>
      <c r="C813" s="163"/>
    </row>
    <row r="814" spans="1:3" x14ac:dyDescent="0.25">
      <c r="A814" s="163"/>
      <c r="B814" s="163"/>
      <c r="C814" s="163"/>
    </row>
    <row r="815" spans="1:3" x14ac:dyDescent="0.25">
      <c r="A815" s="163"/>
      <c r="B815" s="163"/>
      <c r="C815" s="163"/>
    </row>
    <row r="816" spans="1:3" x14ac:dyDescent="0.25">
      <c r="A816" s="163"/>
      <c r="B816" s="163"/>
      <c r="C816" s="163"/>
    </row>
    <row r="817" spans="1:3" x14ac:dyDescent="0.25">
      <c r="A817" s="163"/>
      <c r="B817" s="163"/>
      <c r="C817" s="163"/>
    </row>
    <row r="818" spans="1:3" x14ac:dyDescent="0.25">
      <c r="A818" s="163"/>
      <c r="B818" s="163"/>
      <c r="C818" s="163"/>
    </row>
    <row r="819" spans="1:3" x14ac:dyDescent="0.25">
      <c r="A819" s="163"/>
      <c r="B819" s="163"/>
      <c r="C819" s="163"/>
    </row>
    <row r="820" spans="1:3" x14ac:dyDescent="0.25">
      <c r="A820" s="163"/>
      <c r="B820" s="163"/>
      <c r="C820" s="163"/>
    </row>
    <row r="821" spans="1:3" x14ac:dyDescent="0.25">
      <c r="A821" s="163"/>
      <c r="B821" s="163"/>
      <c r="C821" s="163"/>
    </row>
    <row r="822" spans="1:3" x14ac:dyDescent="0.25">
      <c r="A822" s="163"/>
      <c r="B822" s="163"/>
      <c r="C822" s="163"/>
    </row>
    <row r="823" spans="1:3" x14ac:dyDescent="0.25">
      <c r="A823" s="163"/>
      <c r="B823" s="163"/>
      <c r="C823" s="163"/>
    </row>
    <row r="824" spans="1:3" x14ac:dyDescent="0.25">
      <c r="A824" s="163"/>
      <c r="B824" s="163"/>
      <c r="C824" s="163"/>
    </row>
    <row r="825" spans="1:3" x14ac:dyDescent="0.25">
      <c r="A825" s="163"/>
      <c r="B825" s="163"/>
      <c r="C825" s="163"/>
    </row>
    <row r="826" spans="1:3" x14ac:dyDescent="0.25">
      <c r="A826" s="163"/>
      <c r="B826" s="163"/>
      <c r="C826" s="163"/>
    </row>
    <row r="827" spans="1:3" x14ac:dyDescent="0.25">
      <c r="A827" s="163"/>
      <c r="B827" s="163"/>
      <c r="C827" s="163"/>
    </row>
    <row r="828" spans="1:3" x14ac:dyDescent="0.25">
      <c r="A828" s="163"/>
      <c r="B828" s="163"/>
      <c r="C828" s="163"/>
    </row>
    <row r="829" spans="1:3" x14ac:dyDescent="0.25">
      <c r="A829" s="163"/>
      <c r="B829" s="163"/>
      <c r="C829" s="163"/>
    </row>
    <row r="830" spans="1:3" x14ac:dyDescent="0.25">
      <c r="A830" s="163"/>
      <c r="B830" s="163"/>
      <c r="C830" s="163"/>
    </row>
    <row r="831" spans="1:3" x14ac:dyDescent="0.25">
      <c r="A831" s="163"/>
      <c r="B831" s="163"/>
      <c r="C831" s="163"/>
    </row>
    <row r="832" spans="1:3" x14ac:dyDescent="0.25">
      <c r="A832" s="163"/>
      <c r="B832" s="163"/>
      <c r="C832" s="163"/>
    </row>
    <row r="833" spans="1:3" x14ac:dyDescent="0.25">
      <c r="A833" s="163"/>
      <c r="B833" s="163"/>
      <c r="C833" s="163"/>
    </row>
    <row r="834" spans="1:3" x14ac:dyDescent="0.25">
      <c r="A834" s="163"/>
      <c r="B834" s="163"/>
      <c r="C834" s="163"/>
    </row>
    <row r="835" spans="1:3" x14ac:dyDescent="0.25">
      <c r="A835" s="163"/>
      <c r="B835" s="163"/>
      <c r="C835" s="163"/>
    </row>
    <row r="836" spans="1:3" x14ac:dyDescent="0.25">
      <c r="A836" s="163"/>
      <c r="B836" s="163"/>
      <c r="C836" s="163"/>
    </row>
    <row r="837" spans="1:3" x14ac:dyDescent="0.25">
      <c r="A837" s="163"/>
      <c r="B837" s="163"/>
      <c r="C837" s="163"/>
    </row>
    <row r="838" spans="1:3" x14ac:dyDescent="0.25">
      <c r="A838" s="163"/>
      <c r="B838" s="163"/>
      <c r="C838" s="163"/>
    </row>
    <row r="839" spans="1:3" x14ac:dyDescent="0.25">
      <c r="A839" s="163"/>
      <c r="B839" s="163"/>
      <c r="C839" s="163"/>
    </row>
    <row r="840" spans="1:3" x14ac:dyDescent="0.25">
      <c r="A840" s="163"/>
      <c r="B840" s="163"/>
      <c r="C840" s="163"/>
    </row>
    <row r="841" spans="1:3" x14ac:dyDescent="0.25">
      <c r="A841" s="163"/>
      <c r="B841" s="163"/>
      <c r="C841" s="163"/>
    </row>
    <row r="842" spans="1:3" x14ac:dyDescent="0.25">
      <c r="A842" s="163"/>
      <c r="B842" s="163"/>
      <c r="C842" s="163"/>
    </row>
    <row r="843" spans="1:3" x14ac:dyDescent="0.25">
      <c r="A843" s="163"/>
      <c r="B843" s="163"/>
      <c r="C843" s="163"/>
    </row>
    <row r="844" spans="1:3" x14ac:dyDescent="0.25">
      <c r="A844" s="163"/>
      <c r="B844" s="163"/>
      <c r="C844" s="163"/>
    </row>
    <row r="845" spans="1:3" x14ac:dyDescent="0.25">
      <c r="A845" s="163"/>
      <c r="B845" s="163"/>
      <c r="C845" s="163"/>
    </row>
    <row r="846" spans="1:3" x14ac:dyDescent="0.25">
      <c r="A846" s="163"/>
      <c r="B846" s="163"/>
      <c r="C846" s="163"/>
    </row>
    <row r="847" spans="1:3" x14ac:dyDescent="0.25">
      <c r="A847" s="163"/>
      <c r="B847" s="163"/>
      <c r="C847" s="163"/>
    </row>
    <row r="848" spans="1:3" x14ac:dyDescent="0.25">
      <c r="A848" s="163"/>
      <c r="B848" s="163"/>
      <c r="C848" s="163"/>
    </row>
    <row r="849" spans="1:3" x14ac:dyDescent="0.25">
      <c r="A849" s="163"/>
      <c r="B849" s="163"/>
      <c r="C849" s="163"/>
    </row>
    <row r="850" spans="1:3" x14ac:dyDescent="0.25">
      <c r="A850" s="163"/>
      <c r="B850" s="163"/>
      <c r="C850" s="163"/>
    </row>
    <row r="851" spans="1:3" x14ac:dyDescent="0.25">
      <c r="A851" s="163"/>
      <c r="B851" s="163"/>
      <c r="C851" s="163"/>
    </row>
    <row r="852" spans="1:3" x14ac:dyDescent="0.25">
      <c r="A852" s="163"/>
      <c r="B852" s="163"/>
      <c r="C852" s="163"/>
    </row>
    <row r="853" spans="1:3" x14ac:dyDescent="0.25">
      <c r="A853" s="163"/>
      <c r="B853" s="163"/>
      <c r="C853" s="163"/>
    </row>
    <row r="854" spans="1:3" x14ac:dyDescent="0.25">
      <c r="A854" s="163"/>
      <c r="B854" s="163"/>
      <c r="C854" s="163"/>
    </row>
    <row r="855" spans="1:3" x14ac:dyDescent="0.25">
      <c r="A855" s="163"/>
      <c r="B855" s="163"/>
      <c r="C855" s="163"/>
    </row>
    <row r="856" spans="1:3" x14ac:dyDescent="0.25">
      <c r="A856" s="163"/>
      <c r="B856" s="163"/>
      <c r="C856" s="163"/>
    </row>
    <row r="857" spans="1:3" x14ac:dyDescent="0.25">
      <c r="A857" s="163"/>
      <c r="B857" s="163"/>
      <c r="C857" s="163"/>
    </row>
    <row r="858" spans="1:3" x14ac:dyDescent="0.25">
      <c r="A858" s="163"/>
      <c r="B858" s="163"/>
      <c r="C858" s="163"/>
    </row>
    <row r="859" spans="1:3" x14ac:dyDescent="0.25">
      <c r="A859" s="163"/>
      <c r="B859" s="163"/>
      <c r="C859" s="163"/>
    </row>
    <row r="860" spans="1:3" x14ac:dyDescent="0.25">
      <c r="A860" s="163"/>
      <c r="B860" s="163"/>
      <c r="C860" s="163"/>
    </row>
    <row r="861" spans="1:3" x14ac:dyDescent="0.25">
      <c r="A861" s="163"/>
      <c r="B861" s="163"/>
      <c r="C861" s="163"/>
    </row>
    <row r="862" spans="1:3" x14ac:dyDescent="0.25">
      <c r="A862" s="163"/>
      <c r="B862" s="163"/>
      <c r="C862" s="163"/>
    </row>
    <row r="863" spans="1:3" x14ac:dyDescent="0.25">
      <c r="A863" s="163"/>
      <c r="B863" s="163"/>
      <c r="C863" s="163"/>
    </row>
    <row r="864" spans="1:3" x14ac:dyDescent="0.25">
      <c r="A864" s="163"/>
      <c r="B864" s="163"/>
      <c r="C864" s="163"/>
    </row>
    <row r="865" spans="1:3" x14ac:dyDescent="0.25">
      <c r="A865" s="163"/>
      <c r="B865" s="163"/>
      <c r="C865" s="163"/>
    </row>
    <row r="866" spans="1:3" x14ac:dyDescent="0.25">
      <c r="A866" s="163"/>
      <c r="B866" s="163"/>
      <c r="C866" s="163"/>
    </row>
    <row r="867" spans="1:3" x14ac:dyDescent="0.25">
      <c r="A867" s="163"/>
      <c r="B867" s="163"/>
      <c r="C867" s="163"/>
    </row>
    <row r="868" spans="1:3" x14ac:dyDescent="0.25">
      <c r="A868" s="163"/>
      <c r="B868" s="163"/>
      <c r="C868" s="163"/>
    </row>
    <row r="869" spans="1:3" x14ac:dyDescent="0.25">
      <c r="A869" s="163"/>
      <c r="B869" s="163"/>
      <c r="C869" s="163"/>
    </row>
    <row r="870" spans="1:3" x14ac:dyDescent="0.25">
      <c r="A870" s="163"/>
      <c r="B870" s="163"/>
      <c r="C870" s="163"/>
    </row>
    <row r="871" spans="1:3" x14ac:dyDescent="0.25">
      <c r="A871" s="163"/>
      <c r="B871" s="163"/>
      <c r="C871" s="163"/>
    </row>
    <row r="872" spans="1:3" x14ac:dyDescent="0.25">
      <c r="A872" s="163"/>
      <c r="B872" s="163"/>
      <c r="C872" s="163"/>
    </row>
    <row r="873" spans="1:3" x14ac:dyDescent="0.25">
      <c r="A873" s="163"/>
      <c r="B873" s="163"/>
      <c r="C873" s="163"/>
    </row>
    <row r="874" spans="1:3" x14ac:dyDescent="0.25">
      <c r="A874" s="163"/>
      <c r="B874" s="163"/>
      <c r="C874" s="163"/>
    </row>
    <row r="875" spans="1:3" x14ac:dyDescent="0.25">
      <c r="A875" s="163"/>
      <c r="B875" s="163"/>
      <c r="C875" s="163"/>
    </row>
    <row r="876" spans="1:3" x14ac:dyDescent="0.25">
      <c r="A876" s="163"/>
      <c r="B876" s="163"/>
      <c r="C876" s="163"/>
    </row>
    <row r="877" spans="1:3" x14ac:dyDescent="0.25">
      <c r="A877" s="163"/>
      <c r="B877" s="163"/>
      <c r="C877" s="163"/>
    </row>
    <row r="878" spans="1:3" x14ac:dyDescent="0.25">
      <c r="A878" s="163"/>
      <c r="B878" s="163"/>
      <c r="C878" s="163"/>
    </row>
    <row r="879" spans="1:3" x14ac:dyDescent="0.25">
      <c r="A879" s="163"/>
      <c r="B879" s="163"/>
      <c r="C879" s="163"/>
    </row>
    <row r="880" spans="1:3" x14ac:dyDescent="0.25">
      <c r="A880" s="163"/>
      <c r="B880" s="163"/>
      <c r="C880" s="163"/>
    </row>
    <row r="881" spans="1:3" x14ac:dyDescent="0.25">
      <c r="A881" s="163"/>
      <c r="B881" s="163"/>
      <c r="C881" s="163"/>
    </row>
    <row r="882" spans="1:3" x14ac:dyDescent="0.25">
      <c r="A882" s="163"/>
      <c r="B882" s="163"/>
      <c r="C882" s="163"/>
    </row>
    <row r="883" spans="1:3" x14ac:dyDescent="0.25">
      <c r="A883" s="163"/>
      <c r="B883" s="163"/>
      <c r="C883" s="163"/>
    </row>
    <row r="884" spans="1:3" x14ac:dyDescent="0.25">
      <c r="A884" s="163"/>
      <c r="B884" s="163"/>
      <c r="C884" s="163"/>
    </row>
    <row r="885" spans="1:3" x14ac:dyDescent="0.25">
      <c r="A885" s="163"/>
      <c r="B885" s="163"/>
      <c r="C885" s="163"/>
    </row>
    <row r="886" spans="1:3" x14ac:dyDescent="0.25">
      <c r="A886" s="163"/>
      <c r="B886" s="163"/>
      <c r="C886" s="163"/>
    </row>
    <row r="887" spans="1:3" x14ac:dyDescent="0.25">
      <c r="A887" s="163"/>
      <c r="B887" s="163"/>
      <c r="C887" s="163"/>
    </row>
    <row r="888" spans="1:3" x14ac:dyDescent="0.25">
      <c r="A888" s="163"/>
      <c r="B888" s="163"/>
      <c r="C888" s="163"/>
    </row>
    <row r="889" spans="1:3" x14ac:dyDescent="0.25">
      <c r="A889" s="163"/>
      <c r="B889" s="163"/>
      <c r="C889" s="163"/>
    </row>
    <row r="890" spans="1:3" x14ac:dyDescent="0.25">
      <c r="A890" s="163"/>
      <c r="B890" s="163"/>
      <c r="C890" s="163"/>
    </row>
    <row r="891" spans="1:3" x14ac:dyDescent="0.25">
      <c r="A891" s="163"/>
      <c r="B891" s="163"/>
      <c r="C891" s="163"/>
    </row>
    <row r="892" spans="1:3" x14ac:dyDescent="0.25">
      <c r="A892" s="163"/>
      <c r="B892" s="163"/>
      <c r="C892" s="163"/>
    </row>
    <row r="893" spans="1:3" x14ac:dyDescent="0.25">
      <c r="A893" s="163"/>
      <c r="B893" s="163"/>
      <c r="C893" s="163"/>
    </row>
    <row r="894" spans="1:3" x14ac:dyDescent="0.25">
      <c r="A894" s="163"/>
      <c r="B894" s="163"/>
      <c r="C894" s="163"/>
    </row>
    <row r="895" spans="1:3" x14ac:dyDescent="0.25">
      <c r="A895" s="163"/>
      <c r="B895" s="163"/>
      <c r="C895" s="163"/>
    </row>
    <row r="896" spans="1:3" x14ac:dyDescent="0.25">
      <c r="A896" s="163"/>
      <c r="B896" s="163"/>
      <c r="C896" s="163"/>
    </row>
    <row r="897" spans="1:3" x14ac:dyDescent="0.25">
      <c r="A897" s="163"/>
      <c r="B897" s="163"/>
      <c r="C897" s="163"/>
    </row>
    <row r="898" spans="1:3" x14ac:dyDescent="0.25">
      <c r="A898" s="163"/>
      <c r="B898" s="163"/>
      <c r="C898" s="163"/>
    </row>
    <row r="899" spans="1:3" x14ac:dyDescent="0.25">
      <c r="A899" s="163"/>
      <c r="B899" s="163"/>
      <c r="C899" s="163"/>
    </row>
    <row r="900" spans="1:3" x14ac:dyDescent="0.25">
      <c r="A900" s="163"/>
      <c r="B900" s="163"/>
      <c r="C900" s="163"/>
    </row>
    <row r="901" spans="1:3" x14ac:dyDescent="0.25">
      <c r="A901" s="163"/>
      <c r="B901" s="163"/>
      <c r="C901" s="163"/>
    </row>
    <row r="902" spans="1:3" x14ac:dyDescent="0.25">
      <c r="A902" s="163"/>
      <c r="B902" s="163"/>
      <c r="C902" s="163"/>
    </row>
    <row r="903" spans="1:3" x14ac:dyDescent="0.25">
      <c r="A903" s="163"/>
      <c r="B903" s="163"/>
      <c r="C903" s="163"/>
    </row>
    <row r="904" spans="1:3" x14ac:dyDescent="0.25">
      <c r="A904" s="163"/>
      <c r="B904" s="163"/>
      <c r="C904" s="163"/>
    </row>
    <row r="905" spans="1:3" x14ac:dyDescent="0.25">
      <c r="A905" s="163"/>
      <c r="B905" s="163"/>
      <c r="C905" s="163"/>
    </row>
    <row r="906" spans="1:3" x14ac:dyDescent="0.25">
      <c r="A906" s="163"/>
      <c r="B906" s="163"/>
      <c r="C906" s="163"/>
    </row>
    <row r="907" spans="1:3" x14ac:dyDescent="0.25">
      <c r="A907" s="163"/>
      <c r="B907" s="163"/>
      <c r="C907" s="163"/>
    </row>
    <row r="908" spans="1:3" x14ac:dyDescent="0.25">
      <c r="A908" s="163"/>
      <c r="B908" s="163"/>
      <c r="C908" s="163"/>
    </row>
    <row r="909" spans="1:3" x14ac:dyDescent="0.25">
      <c r="A909" s="163"/>
      <c r="B909" s="163"/>
      <c r="C909" s="163"/>
    </row>
    <row r="910" spans="1:3" x14ac:dyDescent="0.25">
      <c r="A910" s="163"/>
      <c r="B910" s="163"/>
      <c r="C910" s="163"/>
    </row>
    <row r="911" spans="1:3" x14ac:dyDescent="0.25">
      <c r="A911" s="163"/>
      <c r="B911" s="163"/>
      <c r="C911" s="163"/>
    </row>
    <row r="912" spans="1:3" x14ac:dyDescent="0.25">
      <c r="A912" s="163"/>
      <c r="B912" s="163"/>
      <c r="C912" s="163"/>
    </row>
    <row r="913" spans="1:3" x14ac:dyDescent="0.25">
      <c r="A913" s="163"/>
      <c r="B913" s="163"/>
      <c r="C913" s="163"/>
    </row>
    <row r="914" spans="1:3" x14ac:dyDescent="0.25">
      <c r="A914" s="163"/>
      <c r="B914" s="163"/>
      <c r="C914" s="163"/>
    </row>
    <row r="915" spans="1:3" x14ac:dyDescent="0.25">
      <c r="A915" s="163"/>
      <c r="B915" s="163"/>
      <c r="C915" s="163"/>
    </row>
    <row r="916" spans="1:3" x14ac:dyDescent="0.25">
      <c r="A916" s="163"/>
      <c r="B916" s="163"/>
      <c r="C916" s="163"/>
    </row>
    <row r="917" spans="1:3" x14ac:dyDescent="0.25">
      <c r="A917" s="163"/>
      <c r="B917" s="163"/>
      <c r="C917" s="163"/>
    </row>
    <row r="918" spans="1:3" x14ac:dyDescent="0.25">
      <c r="A918" s="163"/>
      <c r="B918" s="163"/>
      <c r="C918" s="163"/>
    </row>
    <row r="919" spans="1:3" x14ac:dyDescent="0.25">
      <c r="A919" s="163"/>
      <c r="B919" s="163"/>
      <c r="C919" s="163"/>
    </row>
    <row r="920" spans="1:3" x14ac:dyDescent="0.25">
      <c r="A920" s="163"/>
      <c r="B920" s="163"/>
      <c r="C920" s="163"/>
    </row>
    <row r="921" spans="1:3" x14ac:dyDescent="0.25">
      <c r="A921" s="163"/>
      <c r="B921" s="163"/>
      <c r="C921" s="163"/>
    </row>
    <row r="922" spans="1:3" x14ac:dyDescent="0.25">
      <c r="A922" s="163"/>
      <c r="B922" s="163"/>
      <c r="C922" s="163"/>
    </row>
    <row r="923" spans="1:3" x14ac:dyDescent="0.25">
      <c r="A923" s="163"/>
      <c r="B923" s="163"/>
      <c r="C923" s="163"/>
    </row>
    <row r="924" spans="1:3" x14ac:dyDescent="0.25">
      <c r="A924" s="163"/>
      <c r="B924" s="163"/>
      <c r="C924" s="163"/>
    </row>
    <row r="925" spans="1:3" x14ac:dyDescent="0.25">
      <c r="A925" s="163"/>
      <c r="B925" s="163"/>
      <c r="C925" s="163"/>
    </row>
    <row r="926" spans="1:3" x14ac:dyDescent="0.25">
      <c r="A926" s="163"/>
      <c r="B926" s="163"/>
      <c r="C926" s="163"/>
    </row>
    <row r="927" spans="1:3" x14ac:dyDescent="0.25">
      <c r="A927" s="163"/>
      <c r="B927" s="163"/>
      <c r="C927" s="163"/>
    </row>
    <row r="928" spans="1:3" x14ac:dyDescent="0.25">
      <c r="A928" s="163"/>
      <c r="B928" s="163"/>
      <c r="C928" s="163"/>
    </row>
    <row r="929" spans="1:3" x14ac:dyDescent="0.25">
      <c r="A929" s="163"/>
      <c r="B929" s="163"/>
      <c r="C929" s="163"/>
    </row>
    <row r="930" spans="1:3" x14ac:dyDescent="0.25">
      <c r="A930" s="163"/>
      <c r="B930" s="163"/>
      <c r="C930" s="163"/>
    </row>
    <row r="931" spans="1:3" x14ac:dyDescent="0.25">
      <c r="A931" s="163"/>
      <c r="B931" s="163"/>
      <c r="C931" s="163"/>
    </row>
    <row r="932" spans="1:3" x14ac:dyDescent="0.25">
      <c r="A932" s="163"/>
      <c r="B932" s="163"/>
      <c r="C932" s="163"/>
    </row>
    <row r="933" spans="1:3" x14ac:dyDescent="0.25">
      <c r="A933" s="163"/>
      <c r="B933" s="163"/>
      <c r="C933" s="163"/>
    </row>
    <row r="934" spans="1:3" x14ac:dyDescent="0.25">
      <c r="A934" s="163"/>
      <c r="B934" s="163"/>
      <c r="C934" s="163"/>
    </row>
    <row r="935" spans="1:3" x14ac:dyDescent="0.25">
      <c r="A935" s="163"/>
      <c r="B935" s="163"/>
      <c r="C935" s="163"/>
    </row>
    <row r="936" spans="1:3" x14ac:dyDescent="0.25">
      <c r="A936" s="163"/>
      <c r="B936" s="163"/>
      <c r="C936" s="163"/>
    </row>
    <row r="937" spans="1:3" x14ac:dyDescent="0.25">
      <c r="A937" s="163"/>
      <c r="B937" s="163"/>
      <c r="C937" s="163"/>
    </row>
    <row r="938" spans="1:3" x14ac:dyDescent="0.25">
      <c r="A938" s="163"/>
      <c r="B938" s="163"/>
      <c r="C938" s="163"/>
    </row>
    <row r="939" spans="1:3" x14ac:dyDescent="0.25">
      <c r="A939" s="163"/>
      <c r="B939" s="163"/>
      <c r="C939" s="163"/>
    </row>
    <row r="940" spans="1:3" x14ac:dyDescent="0.25">
      <c r="A940" s="163"/>
      <c r="B940" s="163"/>
      <c r="C940" s="163"/>
    </row>
    <row r="941" spans="1:3" x14ac:dyDescent="0.25">
      <c r="A941" s="163"/>
      <c r="B941" s="163"/>
      <c r="C941" s="163"/>
    </row>
    <row r="942" spans="1:3" x14ac:dyDescent="0.25">
      <c r="A942" s="163"/>
      <c r="B942" s="163"/>
      <c r="C942" s="163"/>
    </row>
    <row r="943" spans="1:3" x14ac:dyDescent="0.25">
      <c r="A943" s="163"/>
      <c r="B943" s="163"/>
      <c r="C943" s="163"/>
    </row>
    <row r="944" spans="1:3" x14ac:dyDescent="0.25">
      <c r="A944" s="163"/>
      <c r="B944" s="163"/>
      <c r="C944" s="163"/>
    </row>
    <row r="945" spans="1:3" x14ac:dyDescent="0.25">
      <c r="A945" s="163"/>
      <c r="B945" s="163"/>
      <c r="C945" s="163"/>
    </row>
    <row r="946" spans="1:3" x14ac:dyDescent="0.25">
      <c r="A946" s="163"/>
      <c r="B946" s="163"/>
      <c r="C946" s="163"/>
    </row>
    <row r="947" spans="1:3" x14ac:dyDescent="0.25">
      <c r="A947" s="163"/>
      <c r="B947" s="163"/>
      <c r="C947" s="163"/>
    </row>
    <row r="948" spans="1:3" x14ac:dyDescent="0.25">
      <c r="A948" s="163"/>
      <c r="B948" s="163"/>
      <c r="C948" s="163"/>
    </row>
    <row r="949" spans="1:3" x14ac:dyDescent="0.25">
      <c r="A949" s="163"/>
      <c r="B949" s="163"/>
      <c r="C949" s="163"/>
    </row>
    <row r="950" spans="1:3" x14ac:dyDescent="0.25">
      <c r="A950" s="163"/>
      <c r="B950" s="163"/>
      <c r="C950" s="163"/>
    </row>
    <row r="951" spans="1:3" x14ac:dyDescent="0.25">
      <c r="A951" s="163"/>
      <c r="B951" s="163"/>
      <c r="C951" s="163"/>
    </row>
    <row r="952" spans="1:3" x14ac:dyDescent="0.25">
      <c r="A952" s="163"/>
      <c r="B952" s="163"/>
      <c r="C952" s="163"/>
    </row>
    <row r="953" spans="1:3" x14ac:dyDescent="0.25">
      <c r="A953" s="163"/>
      <c r="B953" s="163"/>
      <c r="C953" s="163"/>
    </row>
    <row r="954" spans="1:3" x14ac:dyDescent="0.25">
      <c r="A954" s="163"/>
      <c r="B954" s="163"/>
      <c r="C954" s="163"/>
    </row>
    <row r="955" spans="1:3" x14ac:dyDescent="0.25">
      <c r="A955" s="163"/>
      <c r="B955" s="163"/>
      <c r="C955" s="163"/>
    </row>
    <row r="956" spans="1:3" x14ac:dyDescent="0.25">
      <c r="A956" s="163"/>
      <c r="B956" s="163"/>
      <c r="C956" s="163"/>
    </row>
    <row r="957" spans="1:3" x14ac:dyDescent="0.25">
      <c r="A957" s="163"/>
      <c r="B957" s="163"/>
      <c r="C957" s="163"/>
    </row>
    <row r="958" spans="1:3" x14ac:dyDescent="0.25">
      <c r="A958" s="163"/>
      <c r="B958" s="163"/>
      <c r="C958" s="163"/>
    </row>
    <row r="959" spans="1:3" x14ac:dyDescent="0.25">
      <c r="A959" s="163"/>
      <c r="B959" s="163"/>
      <c r="C959" s="163"/>
    </row>
    <row r="960" spans="1:3" x14ac:dyDescent="0.25">
      <c r="A960" s="163"/>
      <c r="B960" s="163"/>
      <c r="C960" s="163"/>
    </row>
    <row r="961" spans="1:3" x14ac:dyDescent="0.25">
      <c r="A961" s="163"/>
      <c r="B961" s="163"/>
      <c r="C961" s="163"/>
    </row>
    <row r="962" spans="1:3" x14ac:dyDescent="0.25">
      <c r="A962" s="163"/>
      <c r="B962" s="163"/>
      <c r="C962" s="163"/>
    </row>
    <row r="963" spans="1:3" x14ac:dyDescent="0.25">
      <c r="A963" s="163"/>
      <c r="B963" s="163"/>
      <c r="C963" s="163"/>
    </row>
    <row r="964" spans="1:3" x14ac:dyDescent="0.25">
      <c r="A964" s="163"/>
      <c r="B964" s="163"/>
      <c r="C964" s="163"/>
    </row>
    <row r="965" spans="1:3" x14ac:dyDescent="0.25">
      <c r="A965" s="163"/>
      <c r="B965" s="163"/>
      <c r="C965" s="163"/>
    </row>
    <row r="966" spans="1:3" x14ac:dyDescent="0.25">
      <c r="A966" s="163"/>
      <c r="B966" s="163"/>
      <c r="C966" s="163"/>
    </row>
    <row r="967" spans="1:3" x14ac:dyDescent="0.25">
      <c r="A967" s="163"/>
      <c r="B967" s="163"/>
      <c r="C967" s="163"/>
    </row>
    <row r="968" spans="1:3" x14ac:dyDescent="0.25">
      <c r="A968" s="163"/>
      <c r="B968" s="163"/>
      <c r="C968" s="163"/>
    </row>
    <row r="969" spans="1:3" x14ac:dyDescent="0.25">
      <c r="A969" s="163"/>
      <c r="B969" s="163"/>
      <c r="C969" s="163"/>
    </row>
    <row r="970" spans="1:3" x14ac:dyDescent="0.25">
      <c r="A970" s="163"/>
      <c r="B970" s="163"/>
      <c r="C970" s="163"/>
    </row>
    <row r="971" spans="1:3" x14ac:dyDescent="0.25">
      <c r="A971" s="163"/>
      <c r="B971" s="163"/>
      <c r="C971" s="163"/>
    </row>
    <row r="972" spans="1:3" x14ac:dyDescent="0.25">
      <c r="A972" s="163"/>
      <c r="B972" s="163"/>
      <c r="C972" s="163"/>
    </row>
    <row r="973" spans="1:3" x14ac:dyDescent="0.25">
      <c r="A973" s="163"/>
      <c r="B973" s="163"/>
      <c r="C973" s="163"/>
    </row>
    <row r="974" spans="1:3" x14ac:dyDescent="0.25">
      <c r="A974" s="163"/>
      <c r="B974" s="163"/>
      <c r="C974" s="163"/>
    </row>
    <row r="975" spans="1:3" x14ac:dyDescent="0.25">
      <c r="A975" s="163"/>
      <c r="B975" s="163"/>
      <c r="C975" s="163"/>
    </row>
    <row r="976" spans="1:3" x14ac:dyDescent="0.25">
      <c r="A976" s="163"/>
      <c r="B976" s="163"/>
      <c r="C976" s="163"/>
    </row>
    <row r="977" spans="1:3" x14ac:dyDescent="0.25">
      <c r="A977" s="163"/>
      <c r="B977" s="163"/>
      <c r="C977" s="163"/>
    </row>
    <row r="978" spans="1:3" x14ac:dyDescent="0.25">
      <c r="A978" s="163"/>
      <c r="B978" s="163"/>
      <c r="C978" s="163"/>
    </row>
    <row r="979" spans="1:3" x14ac:dyDescent="0.25">
      <c r="A979" s="163"/>
      <c r="B979" s="163"/>
      <c r="C979" s="163"/>
    </row>
    <row r="980" spans="1:3" x14ac:dyDescent="0.25">
      <c r="A980" s="163"/>
      <c r="B980" s="163"/>
      <c r="C980" s="163"/>
    </row>
    <row r="981" spans="1:3" x14ac:dyDescent="0.25">
      <c r="A981" s="163"/>
      <c r="B981" s="163"/>
      <c r="C981" s="163"/>
    </row>
    <row r="982" spans="1:3" x14ac:dyDescent="0.25">
      <c r="A982" s="163"/>
      <c r="B982" s="163"/>
      <c r="C982" s="163"/>
    </row>
    <row r="983" spans="1:3" x14ac:dyDescent="0.25">
      <c r="A983" s="163"/>
      <c r="B983" s="163"/>
      <c r="C983" s="163"/>
    </row>
    <row r="984" spans="1:3" x14ac:dyDescent="0.25">
      <c r="A984" s="163"/>
      <c r="B984" s="163"/>
      <c r="C984" s="163"/>
    </row>
    <row r="985" spans="1:3" x14ac:dyDescent="0.25">
      <c r="A985" s="163"/>
      <c r="B985" s="163"/>
      <c r="C985" s="163"/>
    </row>
    <row r="986" spans="1:3" x14ac:dyDescent="0.25">
      <c r="A986" s="163"/>
      <c r="B986" s="163"/>
      <c r="C986" s="163"/>
    </row>
    <row r="987" spans="1:3" x14ac:dyDescent="0.25">
      <c r="A987" s="163"/>
      <c r="B987" s="163"/>
      <c r="C987" s="163"/>
    </row>
    <row r="988" spans="1:3" x14ac:dyDescent="0.25">
      <c r="A988" s="163"/>
      <c r="B988" s="163"/>
      <c r="C988" s="163"/>
    </row>
    <row r="989" spans="1:3" x14ac:dyDescent="0.25">
      <c r="A989" s="163"/>
      <c r="B989" s="163"/>
      <c r="C989" s="163"/>
    </row>
    <row r="990" spans="1:3" x14ac:dyDescent="0.25">
      <c r="A990" s="163"/>
      <c r="B990" s="163"/>
      <c r="C990" s="163"/>
    </row>
    <row r="991" spans="1:3" x14ac:dyDescent="0.25">
      <c r="A991" s="163"/>
      <c r="B991" s="163"/>
      <c r="C991" s="163"/>
    </row>
    <row r="992" spans="1:3" x14ac:dyDescent="0.25">
      <c r="A992" s="163"/>
      <c r="B992" s="163"/>
      <c r="C992" s="163"/>
    </row>
    <row r="993" spans="1:3" x14ac:dyDescent="0.25">
      <c r="A993" s="163"/>
      <c r="B993" s="163"/>
      <c r="C993" s="163"/>
    </row>
    <row r="994" spans="1:3" x14ac:dyDescent="0.25">
      <c r="A994" s="163"/>
      <c r="B994" s="163"/>
      <c r="C994" s="163"/>
    </row>
    <row r="995" spans="1:3" x14ac:dyDescent="0.25">
      <c r="A995" s="163"/>
      <c r="B995" s="163"/>
      <c r="C995" s="163"/>
    </row>
    <row r="996" spans="1:3" x14ac:dyDescent="0.25">
      <c r="A996" s="163"/>
      <c r="B996" s="163"/>
      <c r="C996" s="163"/>
    </row>
    <row r="997" spans="1:3" x14ac:dyDescent="0.25">
      <c r="A997" s="163"/>
      <c r="B997" s="163"/>
      <c r="C997" s="163"/>
    </row>
    <row r="998" spans="1:3" x14ac:dyDescent="0.25">
      <c r="A998" s="163"/>
      <c r="B998" s="163"/>
      <c r="C998" s="163"/>
    </row>
    <row r="999" spans="1:3" x14ac:dyDescent="0.25">
      <c r="A999" s="163"/>
      <c r="B999" s="163"/>
      <c r="C999" s="163"/>
    </row>
    <row r="1000" spans="1:3" x14ac:dyDescent="0.25">
      <c r="A1000" s="163"/>
      <c r="B1000" s="163"/>
      <c r="C1000" s="163"/>
    </row>
    <row r="1001" spans="1:3" x14ac:dyDescent="0.25">
      <c r="A1001" s="163"/>
      <c r="B1001" s="163"/>
      <c r="C1001" s="163"/>
    </row>
    <row r="1002" spans="1:3" x14ac:dyDescent="0.25">
      <c r="A1002" s="163"/>
      <c r="B1002" s="163"/>
      <c r="C1002" s="163"/>
    </row>
    <row r="1003" spans="1:3" x14ac:dyDescent="0.25">
      <c r="A1003" s="163"/>
      <c r="B1003" s="163"/>
      <c r="C1003" s="163"/>
    </row>
    <row r="1004" spans="1:3" x14ac:dyDescent="0.25">
      <c r="A1004" s="163"/>
      <c r="B1004" s="163"/>
      <c r="C1004" s="163"/>
    </row>
    <row r="1005" spans="1:3" x14ac:dyDescent="0.25">
      <c r="A1005" s="163"/>
      <c r="B1005" s="163"/>
      <c r="C1005" s="163"/>
    </row>
    <row r="1006" spans="1:3" x14ac:dyDescent="0.25">
      <c r="A1006" s="163"/>
      <c r="B1006" s="163"/>
      <c r="C1006" s="163"/>
    </row>
    <row r="1007" spans="1:3" x14ac:dyDescent="0.25">
      <c r="A1007" s="163"/>
      <c r="B1007" s="163"/>
      <c r="C1007" s="163"/>
    </row>
    <row r="1008" spans="1:3" x14ac:dyDescent="0.25">
      <c r="A1008" s="163"/>
      <c r="B1008" s="163"/>
      <c r="C1008" s="163"/>
    </row>
    <row r="1009" spans="1:3" x14ac:dyDescent="0.25">
      <c r="A1009" s="163"/>
      <c r="B1009" s="163"/>
      <c r="C1009" s="163"/>
    </row>
    <row r="1010" spans="1:3" x14ac:dyDescent="0.25">
      <c r="A1010" s="163"/>
      <c r="B1010" s="163"/>
      <c r="C1010" s="163"/>
    </row>
    <row r="1011" spans="1:3" x14ac:dyDescent="0.25">
      <c r="A1011" s="163"/>
      <c r="B1011" s="163"/>
      <c r="C1011" s="163"/>
    </row>
    <row r="1012" spans="1:3" x14ac:dyDescent="0.25">
      <c r="A1012" s="163"/>
      <c r="B1012" s="163"/>
      <c r="C1012" s="163"/>
    </row>
    <row r="1013" spans="1:3" x14ac:dyDescent="0.25">
      <c r="A1013" s="163"/>
      <c r="B1013" s="163"/>
      <c r="C1013" s="163"/>
    </row>
    <row r="1014" spans="1:3" x14ac:dyDescent="0.25">
      <c r="A1014" s="163"/>
      <c r="B1014" s="163"/>
      <c r="C1014" s="163"/>
    </row>
    <row r="1015" spans="1:3" x14ac:dyDescent="0.25">
      <c r="A1015" s="163"/>
      <c r="B1015" s="163"/>
      <c r="C1015" s="163"/>
    </row>
    <row r="1016" spans="1:3" x14ac:dyDescent="0.25">
      <c r="A1016" s="163"/>
      <c r="B1016" s="163"/>
      <c r="C1016" s="163"/>
    </row>
    <row r="1017" spans="1:3" x14ac:dyDescent="0.25">
      <c r="A1017" s="163"/>
      <c r="B1017" s="163"/>
      <c r="C1017" s="163"/>
    </row>
    <row r="1018" spans="1:3" x14ac:dyDescent="0.25">
      <c r="A1018" s="163"/>
      <c r="B1018" s="163"/>
      <c r="C1018" s="163"/>
    </row>
    <row r="1019" spans="1:3" x14ac:dyDescent="0.25">
      <c r="A1019" s="163"/>
      <c r="B1019" s="163"/>
      <c r="C1019" s="163"/>
    </row>
    <row r="1020" spans="1:3" x14ac:dyDescent="0.25">
      <c r="A1020" s="163"/>
      <c r="B1020" s="163"/>
      <c r="C1020" s="163"/>
    </row>
    <row r="1021" spans="1:3" x14ac:dyDescent="0.25">
      <c r="A1021" s="163"/>
      <c r="B1021" s="163"/>
      <c r="C1021" s="163"/>
    </row>
    <row r="1022" spans="1:3" x14ac:dyDescent="0.25">
      <c r="A1022" s="163"/>
      <c r="B1022" s="163"/>
      <c r="C1022" s="163"/>
    </row>
    <row r="1023" spans="1:3" x14ac:dyDescent="0.25">
      <c r="A1023" s="163"/>
      <c r="B1023" s="163"/>
      <c r="C1023" s="163"/>
    </row>
    <row r="1024" spans="1:3" x14ac:dyDescent="0.25">
      <c r="A1024" s="163"/>
      <c r="B1024" s="163"/>
      <c r="C1024" s="163"/>
    </row>
    <row r="1025" spans="1:3" x14ac:dyDescent="0.25">
      <c r="A1025" s="163"/>
      <c r="B1025" s="163"/>
      <c r="C1025" s="163"/>
    </row>
    <row r="1026" spans="1:3" x14ac:dyDescent="0.25">
      <c r="A1026" s="163"/>
      <c r="B1026" s="163"/>
      <c r="C1026" s="163"/>
    </row>
    <row r="1027" spans="1:3" x14ac:dyDescent="0.25">
      <c r="A1027" s="163"/>
      <c r="B1027" s="163"/>
      <c r="C1027" s="163"/>
    </row>
    <row r="1028" spans="1:3" x14ac:dyDescent="0.25">
      <c r="A1028" s="163"/>
      <c r="B1028" s="163"/>
      <c r="C1028" s="163"/>
    </row>
    <row r="1029" spans="1:3" x14ac:dyDescent="0.25">
      <c r="A1029" s="163"/>
      <c r="B1029" s="163"/>
      <c r="C1029" s="163"/>
    </row>
    <row r="1030" spans="1:3" x14ac:dyDescent="0.25">
      <c r="A1030" s="163"/>
      <c r="B1030" s="163"/>
      <c r="C1030" s="163"/>
    </row>
    <row r="1031" spans="1:3" x14ac:dyDescent="0.25">
      <c r="A1031" s="163"/>
      <c r="B1031" s="163"/>
      <c r="C1031" s="163"/>
    </row>
    <row r="1032" spans="1:3" x14ac:dyDescent="0.25">
      <c r="A1032" s="163"/>
      <c r="B1032" s="163"/>
      <c r="C1032" s="163"/>
    </row>
    <row r="1033" spans="1:3" x14ac:dyDescent="0.25">
      <c r="A1033" s="163"/>
      <c r="B1033" s="163"/>
      <c r="C1033" s="163"/>
    </row>
    <row r="1034" spans="1:3" x14ac:dyDescent="0.25">
      <c r="A1034" s="163"/>
      <c r="B1034" s="163"/>
      <c r="C1034" s="163"/>
    </row>
    <row r="1035" spans="1:3" x14ac:dyDescent="0.25">
      <c r="A1035" s="163"/>
      <c r="B1035" s="163"/>
      <c r="C1035" s="163"/>
    </row>
    <row r="1036" spans="1:3" x14ac:dyDescent="0.25">
      <c r="A1036" s="163"/>
      <c r="B1036" s="163"/>
      <c r="C1036" s="163"/>
    </row>
    <row r="1037" spans="1:3" x14ac:dyDescent="0.25">
      <c r="A1037" s="163"/>
      <c r="B1037" s="163"/>
      <c r="C1037" s="163"/>
    </row>
    <row r="1038" spans="1:3" x14ac:dyDescent="0.25">
      <c r="A1038" s="163"/>
      <c r="B1038" s="163"/>
      <c r="C1038" s="163"/>
    </row>
    <row r="1039" spans="1:3" x14ac:dyDescent="0.25">
      <c r="A1039" s="163"/>
      <c r="B1039" s="163"/>
      <c r="C1039" s="163"/>
    </row>
    <row r="1040" spans="1:3" x14ac:dyDescent="0.25">
      <c r="A1040" s="163"/>
      <c r="B1040" s="163"/>
      <c r="C1040" s="163"/>
    </row>
    <row r="1041" spans="1:3" x14ac:dyDescent="0.25">
      <c r="A1041" s="163"/>
      <c r="B1041" s="163"/>
      <c r="C1041" s="163"/>
    </row>
    <row r="1042" spans="1:3" x14ac:dyDescent="0.25">
      <c r="A1042" s="163"/>
      <c r="B1042" s="163"/>
      <c r="C1042" s="163"/>
    </row>
    <row r="1043" spans="1:3" x14ac:dyDescent="0.25">
      <c r="A1043" s="163"/>
      <c r="B1043" s="163"/>
      <c r="C1043" s="163"/>
    </row>
    <row r="1044" spans="1:3" x14ac:dyDescent="0.25">
      <c r="A1044" s="163"/>
      <c r="B1044" s="163"/>
      <c r="C1044" s="163"/>
    </row>
    <row r="1045" spans="1:3" x14ac:dyDescent="0.25">
      <c r="A1045" s="163"/>
      <c r="B1045" s="163"/>
      <c r="C1045" s="163"/>
    </row>
    <row r="1046" spans="1:3" x14ac:dyDescent="0.25">
      <c r="A1046" s="163"/>
      <c r="B1046" s="163"/>
      <c r="C1046" s="163"/>
    </row>
    <row r="1047" spans="1:3" x14ac:dyDescent="0.25">
      <c r="A1047" s="163"/>
      <c r="B1047" s="163"/>
      <c r="C1047" s="163"/>
    </row>
    <row r="1048" spans="1:3" x14ac:dyDescent="0.25">
      <c r="A1048" s="163"/>
      <c r="B1048" s="163"/>
      <c r="C1048" s="163"/>
    </row>
    <row r="1049" spans="1:3" x14ac:dyDescent="0.25">
      <c r="A1049" s="163"/>
      <c r="B1049" s="163"/>
      <c r="C1049" s="163"/>
    </row>
    <row r="1050" spans="1:3" x14ac:dyDescent="0.25">
      <c r="A1050" s="163"/>
      <c r="B1050" s="163"/>
      <c r="C1050" s="163"/>
    </row>
    <row r="1051" spans="1:3" x14ac:dyDescent="0.25">
      <c r="A1051" s="163"/>
      <c r="B1051" s="163"/>
      <c r="C1051" s="163"/>
    </row>
    <row r="1052" spans="1:3" x14ac:dyDescent="0.25">
      <c r="A1052" s="163"/>
      <c r="B1052" s="163"/>
      <c r="C1052" s="163"/>
    </row>
    <row r="1053" spans="1:3" x14ac:dyDescent="0.25">
      <c r="A1053" s="163"/>
      <c r="B1053" s="163"/>
      <c r="C1053" s="163"/>
    </row>
    <row r="1054" spans="1:3" x14ac:dyDescent="0.25">
      <c r="A1054" s="163"/>
      <c r="B1054" s="163"/>
      <c r="C1054" s="163"/>
    </row>
    <row r="1055" spans="1:3" x14ac:dyDescent="0.25">
      <c r="A1055" s="163"/>
      <c r="B1055" s="163"/>
      <c r="C1055" s="163"/>
    </row>
    <row r="1056" spans="1:3" x14ac:dyDescent="0.25">
      <c r="A1056" s="163"/>
      <c r="B1056" s="163"/>
      <c r="C1056" s="163"/>
    </row>
    <row r="1057" spans="1:3" x14ac:dyDescent="0.25">
      <c r="A1057" s="163"/>
      <c r="B1057" s="163"/>
      <c r="C1057" s="163"/>
    </row>
    <row r="1058" spans="1:3" x14ac:dyDescent="0.25">
      <c r="A1058" s="163"/>
      <c r="B1058" s="163"/>
      <c r="C1058" s="163"/>
    </row>
    <row r="1059" spans="1:3" x14ac:dyDescent="0.25">
      <c r="A1059" s="163"/>
      <c r="B1059" s="163"/>
      <c r="C1059" s="163"/>
    </row>
    <row r="1060" spans="1:3" x14ac:dyDescent="0.25">
      <c r="A1060" s="163"/>
      <c r="B1060" s="163"/>
      <c r="C1060" s="163"/>
    </row>
    <row r="1061" spans="1:3" x14ac:dyDescent="0.25">
      <c r="A1061" s="163"/>
      <c r="B1061" s="163"/>
      <c r="C1061" s="163"/>
    </row>
    <row r="1062" spans="1:3" x14ac:dyDescent="0.25">
      <c r="A1062" s="163"/>
      <c r="B1062" s="163"/>
      <c r="C1062" s="163"/>
    </row>
    <row r="1063" spans="1:3" x14ac:dyDescent="0.25">
      <c r="A1063" s="163"/>
      <c r="B1063" s="163"/>
      <c r="C1063" s="163"/>
    </row>
    <row r="1064" spans="1:3" x14ac:dyDescent="0.25">
      <c r="A1064" s="163"/>
      <c r="B1064" s="163"/>
      <c r="C1064" s="163"/>
    </row>
    <row r="1065" spans="1:3" x14ac:dyDescent="0.25">
      <c r="A1065" s="163"/>
      <c r="B1065" s="163"/>
      <c r="C1065" s="163"/>
    </row>
    <row r="1066" spans="1:3" x14ac:dyDescent="0.25">
      <c r="A1066" s="163"/>
      <c r="B1066" s="163"/>
      <c r="C1066" s="163"/>
    </row>
    <row r="1067" spans="1:3" x14ac:dyDescent="0.25">
      <c r="A1067" s="163"/>
      <c r="B1067" s="163"/>
      <c r="C1067" s="163"/>
    </row>
    <row r="1068" spans="1:3" x14ac:dyDescent="0.25">
      <c r="A1068" s="163"/>
      <c r="B1068" s="163"/>
      <c r="C1068" s="163"/>
    </row>
    <row r="1069" spans="1:3" x14ac:dyDescent="0.25">
      <c r="A1069" s="163"/>
      <c r="B1069" s="163"/>
      <c r="C1069" s="163"/>
    </row>
    <row r="1070" spans="1:3" x14ac:dyDescent="0.25">
      <c r="A1070" s="163"/>
      <c r="B1070" s="163"/>
      <c r="C1070" s="163"/>
    </row>
    <row r="1071" spans="1:3" x14ac:dyDescent="0.25">
      <c r="A1071" s="163"/>
      <c r="B1071" s="163"/>
      <c r="C1071" s="163"/>
    </row>
    <row r="1072" spans="1:3" x14ac:dyDescent="0.25">
      <c r="A1072" s="163"/>
      <c r="B1072" s="163"/>
      <c r="C1072" s="163"/>
    </row>
    <row r="1073" spans="1:3" x14ac:dyDescent="0.25">
      <c r="A1073" s="163"/>
      <c r="B1073" s="163"/>
      <c r="C1073" s="163"/>
    </row>
    <row r="1074" spans="1:3" x14ac:dyDescent="0.25">
      <c r="A1074" s="163"/>
      <c r="B1074" s="163"/>
      <c r="C1074" s="163"/>
    </row>
    <row r="1075" spans="1:3" x14ac:dyDescent="0.25">
      <c r="A1075" s="163"/>
      <c r="B1075" s="163"/>
      <c r="C1075" s="163"/>
    </row>
    <row r="1076" spans="1:3" x14ac:dyDescent="0.25">
      <c r="A1076" s="163"/>
      <c r="B1076" s="163"/>
      <c r="C1076" s="163"/>
    </row>
    <row r="1077" spans="1:3" x14ac:dyDescent="0.25">
      <c r="A1077" s="163"/>
      <c r="B1077" s="163"/>
      <c r="C1077" s="163"/>
    </row>
    <row r="1078" spans="1:3" x14ac:dyDescent="0.25">
      <c r="A1078" s="163"/>
      <c r="B1078" s="163"/>
      <c r="C1078" s="163"/>
    </row>
    <row r="1079" spans="1:3" x14ac:dyDescent="0.25">
      <c r="A1079" s="163"/>
      <c r="B1079" s="163"/>
      <c r="C1079" s="163"/>
    </row>
    <row r="1080" spans="1:3" x14ac:dyDescent="0.25">
      <c r="A1080" s="163"/>
      <c r="B1080" s="163"/>
      <c r="C1080" s="163"/>
    </row>
    <row r="1081" spans="1:3" x14ac:dyDescent="0.25">
      <c r="A1081" s="163"/>
      <c r="B1081" s="163"/>
      <c r="C1081" s="163"/>
    </row>
    <row r="1082" spans="1:3" x14ac:dyDescent="0.25">
      <c r="A1082" s="163"/>
      <c r="B1082" s="163"/>
      <c r="C1082" s="163"/>
    </row>
    <row r="1083" spans="1:3" x14ac:dyDescent="0.25">
      <c r="A1083" s="163"/>
      <c r="B1083" s="163"/>
      <c r="C1083" s="163"/>
    </row>
    <row r="1084" spans="1:3" x14ac:dyDescent="0.25">
      <c r="A1084" s="163"/>
      <c r="B1084" s="163"/>
      <c r="C1084" s="163"/>
    </row>
    <row r="1085" spans="1:3" x14ac:dyDescent="0.25">
      <c r="A1085" s="163"/>
      <c r="B1085" s="163"/>
      <c r="C1085" s="163"/>
    </row>
    <row r="1086" spans="1:3" x14ac:dyDescent="0.25">
      <c r="A1086" s="163"/>
      <c r="B1086" s="163"/>
      <c r="C1086" s="163"/>
    </row>
    <row r="1087" spans="1:3" x14ac:dyDescent="0.25">
      <c r="A1087" s="163"/>
      <c r="B1087" s="163"/>
      <c r="C1087" s="163"/>
    </row>
    <row r="1088" spans="1:3" x14ac:dyDescent="0.25">
      <c r="A1088" s="163"/>
      <c r="B1088" s="163"/>
      <c r="C1088" s="163"/>
    </row>
    <row r="1089" spans="1:3" x14ac:dyDescent="0.25">
      <c r="A1089" s="163"/>
      <c r="B1089" s="163"/>
      <c r="C1089" s="163"/>
    </row>
    <row r="1090" spans="1:3" x14ac:dyDescent="0.25">
      <c r="A1090" s="163"/>
      <c r="B1090" s="163"/>
      <c r="C1090" s="163"/>
    </row>
    <row r="1091" spans="1:3" x14ac:dyDescent="0.25">
      <c r="A1091" s="163"/>
      <c r="B1091" s="163"/>
      <c r="C1091" s="163"/>
    </row>
    <row r="1092" spans="1:3" x14ac:dyDescent="0.25">
      <c r="A1092" s="163"/>
      <c r="B1092" s="163"/>
      <c r="C1092" s="163"/>
    </row>
    <row r="1093" spans="1:3" x14ac:dyDescent="0.25">
      <c r="A1093" s="163"/>
      <c r="B1093" s="163"/>
      <c r="C1093" s="163"/>
    </row>
    <row r="1094" spans="1:3" x14ac:dyDescent="0.25">
      <c r="A1094" s="163"/>
      <c r="B1094" s="163"/>
      <c r="C1094" s="163"/>
    </row>
    <row r="1095" spans="1:3" x14ac:dyDescent="0.25">
      <c r="A1095" s="163"/>
      <c r="B1095" s="163"/>
      <c r="C1095" s="163"/>
    </row>
    <row r="1096" spans="1:3" x14ac:dyDescent="0.25">
      <c r="A1096" s="163"/>
      <c r="B1096" s="163"/>
      <c r="C1096" s="163"/>
    </row>
    <row r="1097" spans="1:3" x14ac:dyDescent="0.25">
      <c r="A1097" s="163"/>
      <c r="B1097" s="163"/>
      <c r="C1097" s="163"/>
    </row>
    <row r="1098" spans="1:3" x14ac:dyDescent="0.25">
      <c r="A1098" s="163"/>
      <c r="B1098" s="163"/>
      <c r="C1098" s="163"/>
    </row>
    <row r="1099" spans="1:3" x14ac:dyDescent="0.25">
      <c r="A1099" s="163"/>
      <c r="B1099" s="163"/>
      <c r="C1099" s="163"/>
    </row>
    <row r="1100" spans="1:3" x14ac:dyDescent="0.25">
      <c r="A1100" s="163"/>
      <c r="B1100" s="163"/>
      <c r="C1100" s="163"/>
    </row>
    <row r="1101" spans="1:3" x14ac:dyDescent="0.25">
      <c r="A1101" s="163"/>
      <c r="B1101" s="163"/>
      <c r="C1101" s="163"/>
    </row>
    <row r="1102" spans="1:3" x14ac:dyDescent="0.25">
      <c r="A1102" s="163"/>
      <c r="B1102" s="163"/>
      <c r="C1102" s="163"/>
    </row>
    <row r="1103" spans="1:3" x14ac:dyDescent="0.25">
      <c r="A1103" s="163"/>
      <c r="B1103" s="163"/>
      <c r="C1103" s="163"/>
    </row>
    <row r="1104" spans="1:3" x14ac:dyDescent="0.25">
      <c r="A1104" s="163"/>
      <c r="B1104" s="163"/>
      <c r="C1104" s="163"/>
    </row>
    <row r="1105" spans="1:3" x14ac:dyDescent="0.25">
      <c r="A1105" s="163"/>
      <c r="B1105" s="163"/>
      <c r="C1105" s="163"/>
    </row>
    <row r="1106" spans="1:3" x14ac:dyDescent="0.25">
      <c r="A1106" s="163"/>
      <c r="B1106" s="163"/>
      <c r="C1106" s="163"/>
    </row>
    <row r="1107" spans="1:3" x14ac:dyDescent="0.25">
      <c r="A1107" s="163"/>
      <c r="B1107" s="163"/>
      <c r="C1107" s="163"/>
    </row>
    <row r="1108" spans="1:3" x14ac:dyDescent="0.25">
      <c r="A1108" s="163"/>
      <c r="B1108" s="163"/>
      <c r="C1108" s="163"/>
    </row>
    <row r="1109" spans="1:3" x14ac:dyDescent="0.25">
      <c r="A1109" s="163"/>
      <c r="B1109" s="163"/>
      <c r="C1109" s="163"/>
    </row>
    <row r="1110" spans="1:3" x14ac:dyDescent="0.25">
      <c r="A1110" s="163"/>
      <c r="B1110" s="163"/>
      <c r="C1110" s="163"/>
    </row>
    <row r="1111" spans="1:3" x14ac:dyDescent="0.25">
      <c r="A1111" s="163"/>
      <c r="B1111" s="163"/>
      <c r="C1111" s="163"/>
    </row>
    <row r="1112" spans="1:3" x14ac:dyDescent="0.25">
      <c r="A1112" s="163"/>
      <c r="B1112" s="163"/>
      <c r="C1112" s="163"/>
    </row>
    <row r="1113" spans="1:3" x14ac:dyDescent="0.25">
      <c r="A1113" s="163"/>
      <c r="B1113" s="163"/>
      <c r="C1113" s="163"/>
    </row>
    <row r="1114" spans="1:3" x14ac:dyDescent="0.25">
      <c r="A1114" s="163"/>
      <c r="B1114" s="163"/>
      <c r="C1114" s="163"/>
    </row>
    <row r="1115" spans="1:3" x14ac:dyDescent="0.25">
      <c r="A1115" s="163"/>
      <c r="B1115" s="163"/>
      <c r="C1115" s="163"/>
    </row>
    <row r="1116" spans="1:3" x14ac:dyDescent="0.25">
      <c r="A1116" s="163"/>
      <c r="B1116" s="163"/>
      <c r="C1116" s="163"/>
    </row>
    <row r="1117" spans="1:3" x14ac:dyDescent="0.25">
      <c r="A1117" s="163"/>
      <c r="B1117" s="163"/>
      <c r="C1117" s="163"/>
    </row>
    <row r="1118" spans="1:3" x14ac:dyDescent="0.25">
      <c r="A1118" s="163"/>
      <c r="B1118" s="163"/>
      <c r="C1118" s="163"/>
    </row>
    <row r="1119" spans="1:3" x14ac:dyDescent="0.25">
      <c r="A1119" s="163"/>
      <c r="B1119" s="163"/>
      <c r="C1119" s="163"/>
    </row>
    <row r="1120" spans="1:3" x14ac:dyDescent="0.25">
      <c r="A1120" s="163"/>
      <c r="B1120" s="163"/>
      <c r="C1120" s="163"/>
    </row>
    <row r="1121" spans="1:3" x14ac:dyDescent="0.25">
      <c r="A1121" s="163"/>
      <c r="B1121" s="163"/>
      <c r="C1121" s="163"/>
    </row>
    <row r="1122" spans="1:3" x14ac:dyDescent="0.25">
      <c r="A1122" s="163"/>
      <c r="B1122" s="163"/>
      <c r="C1122" s="163"/>
    </row>
    <row r="1123" spans="1:3" x14ac:dyDescent="0.25">
      <c r="A1123" s="163"/>
      <c r="B1123" s="163"/>
      <c r="C1123" s="163"/>
    </row>
    <row r="1124" spans="1:3" x14ac:dyDescent="0.25">
      <c r="A1124" s="163"/>
      <c r="B1124" s="163"/>
      <c r="C1124" s="163"/>
    </row>
    <row r="1125" spans="1:3" x14ac:dyDescent="0.25">
      <c r="A1125" s="163"/>
      <c r="B1125" s="163"/>
      <c r="C1125" s="163"/>
    </row>
    <row r="1126" spans="1:3" x14ac:dyDescent="0.25">
      <c r="A1126" s="163"/>
      <c r="B1126" s="163"/>
      <c r="C1126" s="163"/>
    </row>
    <row r="1127" spans="1:3" x14ac:dyDescent="0.25">
      <c r="A1127" s="163"/>
      <c r="B1127" s="163"/>
      <c r="C1127" s="163"/>
    </row>
    <row r="1128" spans="1:3" x14ac:dyDescent="0.25">
      <c r="A1128" s="163"/>
      <c r="B1128" s="163"/>
      <c r="C1128" s="163"/>
    </row>
    <row r="1129" spans="1:3" x14ac:dyDescent="0.25">
      <c r="A1129" s="163"/>
      <c r="B1129" s="163"/>
      <c r="C1129" s="163"/>
    </row>
    <row r="1130" spans="1:3" x14ac:dyDescent="0.25">
      <c r="A1130" s="163"/>
      <c r="B1130" s="163"/>
      <c r="C1130" s="163"/>
    </row>
    <row r="1131" spans="1:3" x14ac:dyDescent="0.25">
      <c r="A1131" s="163"/>
      <c r="B1131" s="163"/>
      <c r="C1131" s="163"/>
    </row>
    <row r="1132" spans="1:3" x14ac:dyDescent="0.25">
      <c r="A1132" s="163"/>
      <c r="B1132" s="163"/>
      <c r="C1132" s="163"/>
    </row>
    <row r="1133" spans="1:3" x14ac:dyDescent="0.25">
      <c r="A1133" s="163"/>
      <c r="B1133" s="163"/>
      <c r="C1133" s="163"/>
    </row>
    <row r="1134" spans="1:3" x14ac:dyDescent="0.25">
      <c r="A1134" s="163"/>
      <c r="B1134" s="163"/>
      <c r="C1134" s="163"/>
    </row>
    <row r="1135" spans="1:3" x14ac:dyDescent="0.25">
      <c r="A1135" s="163"/>
      <c r="B1135" s="163"/>
      <c r="C1135" s="163"/>
    </row>
    <row r="1136" spans="1:3" x14ac:dyDescent="0.25">
      <c r="A1136" s="163"/>
      <c r="B1136" s="163"/>
      <c r="C1136" s="163"/>
    </row>
    <row r="1137" spans="1:3" x14ac:dyDescent="0.25">
      <c r="A1137" s="163"/>
      <c r="B1137" s="163"/>
      <c r="C1137" s="163"/>
    </row>
    <row r="1138" spans="1:3" x14ac:dyDescent="0.25">
      <c r="A1138" s="163"/>
      <c r="B1138" s="163"/>
      <c r="C1138" s="163"/>
    </row>
    <row r="1139" spans="1:3" x14ac:dyDescent="0.25">
      <c r="A1139" s="163"/>
      <c r="B1139" s="163"/>
      <c r="C1139" s="163"/>
    </row>
    <row r="1140" spans="1:3" x14ac:dyDescent="0.25">
      <c r="A1140" s="163"/>
      <c r="B1140" s="163"/>
      <c r="C1140" s="163"/>
    </row>
    <row r="1141" spans="1:3" x14ac:dyDescent="0.25">
      <c r="A1141" s="163"/>
      <c r="B1141" s="163"/>
      <c r="C1141" s="163"/>
    </row>
    <row r="1142" spans="1:3" x14ac:dyDescent="0.25">
      <c r="A1142" s="163"/>
      <c r="B1142" s="163"/>
      <c r="C1142" s="163"/>
    </row>
    <row r="1143" spans="1:3" x14ac:dyDescent="0.25">
      <c r="A1143" s="163"/>
      <c r="B1143" s="163"/>
      <c r="C1143" s="163"/>
    </row>
    <row r="1144" spans="1:3" x14ac:dyDescent="0.25">
      <c r="A1144" s="163"/>
      <c r="B1144" s="163"/>
      <c r="C1144" s="163"/>
    </row>
    <row r="1145" spans="1:3" x14ac:dyDescent="0.25">
      <c r="A1145" s="163"/>
      <c r="B1145" s="163"/>
      <c r="C1145" s="163"/>
    </row>
    <row r="1146" spans="1:3" x14ac:dyDescent="0.25">
      <c r="A1146" s="163"/>
      <c r="B1146" s="163"/>
      <c r="C1146" s="163"/>
    </row>
    <row r="1147" spans="1:3" x14ac:dyDescent="0.25">
      <c r="A1147" s="163"/>
      <c r="B1147" s="163"/>
      <c r="C1147" s="163"/>
    </row>
    <row r="1148" spans="1:3" x14ac:dyDescent="0.25">
      <c r="A1148" s="163"/>
      <c r="B1148" s="163"/>
      <c r="C1148" s="163"/>
    </row>
    <row r="1149" spans="1:3" x14ac:dyDescent="0.25">
      <c r="A1149" s="163"/>
      <c r="B1149" s="163"/>
      <c r="C1149" s="163"/>
    </row>
    <row r="1150" spans="1:3" x14ac:dyDescent="0.25">
      <c r="A1150" s="163"/>
      <c r="B1150" s="163"/>
      <c r="C1150" s="163"/>
    </row>
    <row r="1151" spans="1:3" x14ac:dyDescent="0.25">
      <c r="A1151" s="163"/>
      <c r="B1151" s="163"/>
      <c r="C1151" s="163"/>
    </row>
    <row r="1152" spans="1:3" x14ac:dyDescent="0.25">
      <c r="A1152" s="163"/>
      <c r="B1152" s="163"/>
      <c r="C1152" s="163"/>
    </row>
    <row r="1153" spans="1:3" x14ac:dyDescent="0.25">
      <c r="A1153" s="163"/>
      <c r="B1153" s="163"/>
      <c r="C1153" s="163"/>
    </row>
    <row r="1154" spans="1:3" x14ac:dyDescent="0.25">
      <c r="A1154" s="163"/>
      <c r="B1154" s="163"/>
      <c r="C1154" s="163"/>
    </row>
    <row r="1155" spans="1:3" x14ac:dyDescent="0.25">
      <c r="A1155" s="163"/>
      <c r="B1155" s="163"/>
      <c r="C1155" s="163"/>
    </row>
    <row r="1156" spans="1:3" x14ac:dyDescent="0.25">
      <c r="A1156" s="163"/>
      <c r="B1156" s="163"/>
      <c r="C1156" s="163"/>
    </row>
    <row r="1157" spans="1:3" x14ac:dyDescent="0.25">
      <c r="A1157" s="163"/>
      <c r="B1157" s="163"/>
      <c r="C1157" s="163"/>
    </row>
    <row r="1158" spans="1:3" x14ac:dyDescent="0.25">
      <c r="A1158" s="163"/>
      <c r="B1158" s="163"/>
      <c r="C1158" s="163"/>
    </row>
    <row r="1159" spans="1:3" x14ac:dyDescent="0.25">
      <c r="A1159" s="163"/>
      <c r="B1159" s="163"/>
      <c r="C1159" s="163"/>
    </row>
    <row r="1160" spans="1:3" x14ac:dyDescent="0.25">
      <c r="A1160" s="163"/>
      <c r="B1160" s="163"/>
      <c r="C1160" s="163"/>
    </row>
    <row r="1161" spans="1:3" x14ac:dyDescent="0.25">
      <c r="A1161" s="163"/>
      <c r="B1161" s="163"/>
      <c r="C1161" s="163"/>
    </row>
    <row r="1162" spans="1:3" x14ac:dyDescent="0.25">
      <c r="A1162" s="163"/>
      <c r="B1162" s="163"/>
      <c r="C1162" s="163"/>
    </row>
    <row r="1163" spans="1:3" x14ac:dyDescent="0.25">
      <c r="A1163" s="163"/>
      <c r="B1163" s="163"/>
      <c r="C1163" s="163"/>
    </row>
    <row r="1164" spans="1:3" x14ac:dyDescent="0.25">
      <c r="A1164" s="163"/>
      <c r="B1164" s="163"/>
      <c r="C1164" s="163"/>
    </row>
    <row r="1165" spans="1:3" x14ac:dyDescent="0.25">
      <c r="A1165" s="163"/>
      <c r="B1165" s="163"/>
      <c r="C1165" s="163"/>
    </row>
    <row r="1166" spans="1:3" x14ac:dyDescent="0.25">
      <c r="A1166" s="163"/>
      <c r="B1166" s="163"/>
      <c r="C1166" s="163"/>
    </row>
    <row r="1167" spans="1:3" x14ac:dyDescent="0.25">
      <c r="A1167" s="163"/>
      <c r="B1167" s="163"/>
      <c r="C1167" s="163"/>
    </row>
    <row r="1168" spans="1:3" x14ac:dyDescent="0.25">
      <c r="A1168" s="163"/>
      <c r="B1168" s="163"/>
      <c r="C1168" s="163"/>
    </row>
    <row r="1169" spans="1:3" x14ac:dyDescent="0.25">
      <c r="A1169" s="163"/>
      <c r="B1169" s="163"/>
      <c r="C1169" s="163"/>
    </row>
    <row r="1170" spans="1:3" x14ac:dyDescent="0.25">
      <c r="A1170" s="163"/>
      <c r="B1170" s="163"/>
      <c r="C1170" s="163"/>
    </row>
    <row r="1171" spans="1:3" x14ac:dyDescent="0.25">
      <c r="A1171" s="163"/>
      <c r="B1171" s="163"/>
      <c r="C1171" s="163"/>
    </row>
    <row r="1172" spans="1:3" x14ac:dyDescent="0.25">
      <c r="A1172" s="163"/>
      <c r="B1172" s="163"/>
      <c r="C1172" s="163"/>
    </row>
    <row r="1173" spans="1:3" x14ac:dyDescent="0.25">
      <c r="A1173" s="163"/>
      <c r="B1173" s="163"/>
      <c r="C1173" s="163"/>
    </row>
    <row r="1174" spans="1:3" x14ac:dyDescent="0.25">
      <c r="A1174" s="163"/>
      <c r="B1174" s="163"/>
      <c r="C1174" s="163"/>
    </row>
    <row r="1175" spans="1:3" x14ac:dyDescent="0.25">
      <c r="A1175" s="163"/>
      <c r="B1175" s="163"/>
      <c r="C1175" s="163"/>
    </row>
    <row r="1176" spans="1:3" x14ac:dyDescent="0.25">
      <c r="A1176" s="163"/>
      <c r="B1176" s="163"/>
      <c r="C1176" s="163"/>
    </row>
    <row r="1177" spans="1:3" x14ac:dyDescent="0.25">
      <c r="A1177" s="163"/>
      <c r="B1177" s="163"/>
      <c r="C1177" s="163"/>
    </row>
    <row r="1178" spans="1:3" x14ac:dyDescent="0.25">
      <c r="A1178" s="163"/>
      <c r="B1178" s="163"/>
      <c r="C1178" s="163"/>
    </row>
    <row r="1179" spans="1:3" x14ac:dyDescent="0.25">
      <c r="A1179" s="163"/>
      <c r="B1179" s="163"/>
      <c r="C1179" s="163"/>
    </row>
    <row r="1180" spans="1:3" x14ac:dyDescent="0.25">
      <c r="A1180" s="163"/>
      <c r="B1180" s="163"/>
      <c r="C1180" s="163"/>
    </row>
    <row r="1181" spans="1:3" x14ac:dyDescent="0.25">
      <c r="A1181" s="163"/>
      <c r="B1181" s="163"/>
      <c r="C1181" s="163"/>
    </row>
    <row r="1182" spans="1:3" x14ac:dyDescent="0.25">
      <c r="A1182" s="163"/>
      <c r="B1182" s="163"/>
      <c r="C1182" s="163"/>
    </row>
    <row r="1183" spans="1:3" x14ac:dyDescent="0.25">
      <c r="A1183" s="163"/>
      <c r="B1183" s="163"/>
      <c r="C1183" s="163"/>
    </row>
    <row r="1184" spans="1:3" x14ac:dyDescent="0.25">
      <c r="A1184" s="163"/>
      <c r="B1184" s="163"/>
      <c r="C1184" s="163"/>
    </row>
    <row r="1185" spans="1:3" x14ac:dyDescent="0.25">
      <c r="A1185" s="163"/>
      <c r="B1185" s="163"/>
      <c r="C1185" s="163"/>
    </row>
    <row r="1186" spans="1:3" x14ac:dyDescent="0.25">
      <c r="A1186" s="163"/>
      <c r="B1186" s="163"/>
      <c r="C1186" s="163"/>
    </row>
    <row r="1187" spans="1:3" x14ac:dyDescent="0.25">
      <c r="A1187" s="163"/>
      <c r="B1187" s="163"/>
      <c r="C1187" s="163"/>
    </row>
    <row r="1188" spans="1:3" x14ac:dyDescent="0.25">
      <c r="A1188" s="163"/>
      <c r="B1188" s="163"/>
      <c r="C1188" s="163"/>
    </row>
    <row r="1189" spans="1:3" x14ac:dyDescent="0.25">
      <c r="A1189" s="163"/>
      <c r="B1189" s="163"/>
      <c r="C1189" s="163"/>
    </row>
    <row r="1190" spans="1:3" x14ac:dyDescent="0.25">
      <c r="A1190" s="163"/>
      <c r="B1190" s="163"/>
      <c r="C1190" s="163"/>
    </row>
    <row r="1191" spans="1:3" x14ac:dyDescent="0.25">
      <c r="A1191" s="163"/>
      <c r="B1191" s="163"/>
      <c r="C1191" s="163"/>
    </row>
    <row r="1192" spans="1:3" x14ac:dyDescent="0.25">
      <c r="A1192" s="163"/>
      <c r="B1192" s="163"/>
      <c r="C1192" s="163"/>
    </row>
    <row r="1193" spans="1:3" x14ac:dyDescent="0.25">
      <c r="A1193" s="163"/>
      <c r="B1193" s="163"/>
      <c r="C1193" s="163"/>
    </row>
    <row r="1194" spans="1:3" x14ac:dyDescent="0.25">
      <c r="A1194" s="163"/>
      <c r="B1194" s="163"/>
      <c r="C1194" s="163"/>
    </row>
    <row r="1195" spans="1:3" x14ac:dyDescent="0.25">
      <c r="A1195" s="163"/>
      <c r="B1195" s="163"/>
      <c r="C1195" s="163"/>
    </row>
    <row r="1196" spans="1:3" x14ac:dyDescent="0.25">
      <c r="A1196" s="163"/>
      <c r="B1196" s="163"/>
      <c r="C1196" s="163"/>
    </row>
    <row r="1197" spans="1:3" x14ac:dyDescent="0.25">
      <c r="A1197" s="163"/>
      <c r="B1197" s="163"/>
      <c r="C1197" s="163"/>
    </row>
    <row r="1198" spans="1:3" x14ac:dyDescent="0.25">
      <c r="A1198" s="163"/>
      <c r="B1198" s="163"/>
      <c r="C1198" s="163"/>
    </row>
    <row r="1199" spans="1:3" x14ac:dyDescent="0.25">
      <c r="A1199" s="163"/>
      <c r="B1199" s="163"/>
      <c r="C1199" s="163"/>
    </row>
    <row r="1200" spans="1:3" x14ac:dyDescent="0.25">
      <c r="A1200" s="163"/>
      <c r="B1200" s="163"/>
      <c r="C1200" s="163"/>
    </row>
    <row r="1201" spans="1:3" x14ac:dyDescent="0.25">
      <c r="A1201" s="163"/>
      <c r="B1201" s="163"/>
      <c r="C1201" s="163"/>
    </row>
    <row r="1202" spans="1:3" x14ac:dyDescent="0.25">
      <c r="A1202" s="163"/>
      <c r="B1202" s="163"/>
      <c r="C1202" s="163"/>
    </row>
    <row r="1203" spans="1:3" x14ac:dyDescent="0.25">
      <c r="A1203" s="163"/>
      <c r="B1203" s="163"/>
      <c r="C1203" s="163"/>
    </row>
    <row r="1204" spans="1:3" x14ac:dyDescent="0.25">
      <c r="A1204" s="163"/>
      <c r="B1204" s="163"/>
      <c r="C1204" s="163"/>
    </row>
    <row r="1205" spans="1:3" x14ac:dyDescent="0.25">
      <c r="A1205" s="163"/>
      <c r="B1205" s="163"/>
      <c r="C1205" s="163"/>
    </row>
    <row r="1206" spans="1:3" x14ac:dyDescent="0.25">
      <c r="A1206" s="163"/>
      <c r="B1206" s="163"/>
      <c r="C1206" s="163"/>
    </row>
    <row r="1207" spans="1:3" x14ac:dyDescent="0.25">
      <c r="A1207" s="163"/>
      <c r="B1207" s="163"/>
      <c r="C1207" s="163"/>
    </row>
    <row r="1208" spans="1:3" x14ac:dyDescent="0.25">
      <c r="A1208" s="163"/>
      <c r="B1208" s="163"/>
      <c r="C1208" s="163"/>
    </row>
    <row r="1209" spans="1:3" x14ac:dyDescent="0.25">
      <c r="A1209" s="163"/>
      <c r="B1209" s="163"/>
      <c r="C1209" s="163"/>
    </row>
    <row r="1210" spans="1:3" x14ac:dyDescent="0.25">
      <c r="A1210" s="163"/>
      <c r="B1210" s="163"/>
      <c r="C1210" s="163"/>
    </row>
    <row r="1211" spans="1:3" x14ac:dyDescent="0.25">
      <c r="A1211" s="163"/>
      <c r="B1211" s="163"/>
      <c r="C1211" s="163"/>
    </row>
    <row r="1212" spans="1:3" x14ac:dyDescent="0.25">
      <c r="A1212" s="163"/>
      <c r="B1212" s="163"/>
      <c r="C1212" s="163"/>
    </row>
    <row r="1213" spans="1:3" x14ac:dyDescent="0.25">
      <c r="A1213" s="163"/>
      <c r="B1213" s="163"/>
      <c r="C1213" s="163"/>
    </row>
    <row r="1214" spans="1:3" x14ac:dyDescent="0.25">
      <c r="A1214" s="163"/>
      <c r="B1214" s="163"/>
      <c r="C1214" s="163"/>
    </row>
    <row r="1215" spans="1:3" x14ac:dyDescent="0.25">
      <c r="A1215" s="163"/>
      <c r="B1215" s="163"/>
      <c r="C1215" s="163"/>
    </row>
    <row r="1216" spans="1:3" x14ac:dyDescent="0.25">
      <c r="A1216" s="163"/>
      <c r="B1216" s="163"/>
      <c r="C1216" s="163"/>
    </row>
    <row r="1217" spans="1:3" x14ac:dyDescent="0.25">
      <c r="A1217" s="163"/>
      <c r="B1217" s="163"/>
      <c r="C1217" s="163"/>
    </row>
    <row r="1218" spans="1:3" x14ac:dyDescent="0.25">
      <c r="A1218" s="163"/>
      <c r="B1218" s="163"/>
      <c r="C1218" s="163"/>
    </row>
    <row r="1219" spans="1:3" x14ac:dyDescent="0.25">
      <c r="A1219" s="163"/>
      <c r="B1219" s="163"/>
      <c r="C1219" s="163"/>
    </row>
    <row r="1220" spans="1:3" x14ac:dyDescent="0.25">
      <c r="A1220" s="163"/>
      <c r="B1220" s="163"/>
      <c r="C1220" s="163"/>
    </row>
    <row r="1221" spans="1:3" x14ac:dyDescent="0.25">
      <c r="A1221" s="163"/>
      <c r="B1221" s="163"/>
      <c r="C1221" s="163"/>
    </row>
    <row r="1222" spans="1:3" x14ac:dyDescent="0.25">
      <c r="A1222" s="163"/>
      <c r="B1222" s="163"/>
      <c r="C1222" s="163"/>
    </row>
    <row r="1223" spans="1:3" x14ac:dyDescent="0.25">
      <c r="A1223" s="163"/>
      <c r="B1223" s="163"/>
      <c r="C1223" s="163"/>
    </row>
    <row r="1224" spans="1:3" x14ac:dyDescent="0.25">
      <c r="A1224" s="163"/>
      <c r="B1224" s="163"/>
      <c r="C1224" s="163"/>
    </row>
    <row r="1225" spans="1:3" x14ac:dyDescent="0.25">
      <c r="A1225" s="163"/>
      <c r="B1225" s="163"/>
      <c r="C1225" s="163"/>
    </row>
    <row r="1226" spans="1:3" x14ac:dyDescent="0.25">
      <c r="A1226" s="163"/>
      <c r="B1226" s="163"/>
      <c r="C1226" s="163"/>
    </row>
    <row r="1227" spans="1:3" x14ac:dyDescent="0.25">
      <c r="A1227" s="163"/>
      <c r="B1227" s="163"/>
      <c r="C1227" s="163"/>
    </row>
    <row r="1228" spans="1:3" x14ac:dyDescent="0.25">
      <c r="A1228" s="163"/>
      <c r="B1228" s="163"/>
      <c r="C1228" s="163"/>
    </row>
    <row r="1229" spans="1:3" x14ac:dyDescent="0.25">
      <c r="A1229" s="163"/>
      <c r="B1229" s="163"/>
      <c r="C1229" s="163"/>
    </row>
    <row r="1230" spans="1:3" x14ac:dyDescent="0.25">
      <c r="A1230" s="163"/>
      <c r="B1230" s="163"/>
      <c r="C1230" s="163"/>
    </row>
    <row r="1231" spans="1:3" x14ac:dyDescent="0.25">
      <c r="A1231" s="163"/>
      <c r="B1231" s="163"/>
      <c r="C1231" s="163"/>
    </row>
    <row r="1232" spans="1:3" x14ac:dyDescent="0.25">
      <c r="A1232" s="163"/>
      <c r="B1232" s="163"/>
      <c r="C1232" s="163"/>
    </row>
    <row r="1233" spans="1:3" x14ac:dyDescent="0.25">
      <c r="A1233" s="163"/>
      <c r="B1233" s="163"/>
      <c r="C1233" s="163"/>
    </row>
    <row r="1234" spans="1:3" x14ac:dyDescent="0.25">
      <c r="A1234" s="163"/>
      <c r="B1234" s="163"/>
      <c r="C1234" s="163"/>
    </row>
    <row r="1235" spans="1:3" x14ac:dyDescent="0.25">
      <c r="A1235" s="163"/>
      <c r="B1235" s="163"/>
      <c r="C1235" s="163"/>
    </row>
    <row r="1236" spans="1:3" x14ac:dyDescent="0.25">
      <c r="A1236" s="163"/>
      <c r="B1236" s="163"/>
      <c r="C1236" s="163"/>
    </row>
    <row r="1237" spans="1:3" x14ac:dyDescent="0.25">
      <c r="A1237" s="163"/>
      <c r="B1237" s="163"/>
      <c r="C1237" s="163"/>
    </row>
    <row r="1238" spans="1:3" x14ac:dyDescent="0.25">
      <c r="A1238" s="163"/>
      <c r="B1238" s="163"/>
      <c r="C1238" s="163"/>
    </row>
    <row r="1239" spans="1:3" x14ac:dyDescent="0.25">
      <c r="A1239" s="163"/>
      <c r="B1239" s="163"/>
      <c r="C1239" s="163"/>
    </row>
    <row r="1240" spans="1:3" x14ac:dyDescent="0.25">
      <c r="A1240" s="163"/>
      <c r="B1240" s="163"/>
      <c r="C1240" s="163"/>
    </row>
    <row r="1241" spans="1:3" x14ac:dyDescent="0.25">
      <c r="A1241" s="163"/>
      <c r="B1241" s="163"/>
      <c r="C1241" s="163"/>
    </row>
    <row r="1242" spans="1:3" x14ac:dyDescent="0.25">
      <c r="A1242" s="163"/>
      <c r="B1242" s="163"/>
      <c r="C1242" s="163"/>
    </row>
    <row r="1243" spans="1:3" x14ac:dyDescent="0.25">
      <c r="A1243" s="163"/>
      <c r="B1243" s="163"/>
      <c r="C1243" s="163"/>
    </row>
    <row r="1244" spans="1:3" x14ac:dyDescent="0.25">
      <c r="A1244" s="163"/>
      <c r="B1244" s="163"/>
      <c r="C1244" s="163"/>
    </row>
    <row r="1245" spans="1:3" x14ac:dyDescent="0.25">
      <c r="A1245" s="163"/>
      <c r="B1245" s="163"/>
      <c r="C1245" s="163"/>
    </row>
    <row r="1246" spans="1:3" x14ac:dyDescent="0.25">
      <c r="A1246" s="163"/>
      <c r="B1246" s="163"/>
      <c r="C1246" s="163"/>
    </row>
    <row r="1247" spans="1:3" x14ac:dyDescent="0.25">
      <c r="A1247" s="163"/>
      <c r="B1247" s="163"/>
      <c r="C1247" s="163"/>
    </row>
    <row r="1248" spans="1:3" x14ac:dyDescent="0.25">
      <c r="A1248" s="163"/>
      <c r="B1248" s="163"/>
      <c r="C1248" s="163"/>
    </row>
    <row r="1249" spans="1:3" x14ac:dyDescent="0.25">
      <c r="A1249" s="163"/>
      <c r="B1249" s="163"/>
      <c r="C1249" s="163"/>
    </row>
    <row r="1250" spans="1:3" x14ac:dyDescent="0.25">
      <c r="A1250" s="163"/>
      <c r="B1250" s="163"/>
      <c r="C1250" s="163"/>
    </row>
    <row r="1251" spans="1:3" x14ac:dyDescent="0.25">
      <c r="A1251" s="163"/>
      <c r="B1251" s="163"/>
      <c r="C1251" s="163"/>
    </row>
    <row r="1252" spans="1:3" x14ac:dyDescent="0.25">
      <c r="A1252" s="163"/>
      <c r="B1252" s="163"/>
      <c r="C1252" s="163"/>
    </row>
    <row r="1253" spans="1:3" x14ac:dyDescent="0.25">
      <c r="A1253" s="163"/>
      <c r="B1253" s="163"/>
      <c r="C1253" s="163"/>
    </row>
    <row r="1254" spans="1:3" x14ac:dyDescent="0.25">
      <c r="A1254" s="163"/>
      <c r="B1254" s="163"/>
      <c r="C1254" s="163"/>
    </row>
    <row r="1255" spans="1:3" x14ac:dyDescent="0.25">
      <c r="A1255" s="163"/>
      <c r="B1255" s="163"/>
      <c r="C1255" s="163"/>
    </row>
    <row r="1256" spans="1:3" x14ac:dyDescent="0.25">
      <c r="A1256" s="163"/>
      <c r="B1256" s="163"/>
      <c r="C1256" s="163"/>
    </row>
    <row r="1257" spans="1:3" x14ac:dyDescent="0.25">
      <c r="A1257" s="163"/>
      <c r="B1257" s="163"/>
      <c r="C1257" s="163"/>
    </row>
    <row r="1258" spans="1:3" x14ac:dyDescent="0.25">
      <c r="A1258" s="163"/>
      <c r="B1258" s="163"/>
      <c r="C1258" s="163"/>
    </row>
    <row r="1259" spans="1:3" x14ac:dyDescent="0.25">
      <c r="A1259" s="163"/>
      <c r="B1259" s="163"/>
      <c r="C1259" s="163"/>
    </row>
    <row r="1260" spans="1:3" x14ac:dyDescent="0.25">
      <c r="A1260" s="163"/>
      <c r="B1260" s="163"/>
      <c r="C1260" s="163"/>
    </row>
    <row r="1261" spans="1:3" x14ac:dyDescent="0.25">
      <c r="A1261" s="163"/>
      <c r="B1261" s="163"/>
      <c r="C1261" s="163"/>
    </row>
    <row r="1262" spans="1:3" x14ac:dyDescent="0.25">
      <c r="A1262" s="163"/>
      <c r="B1262" s="163"/>
      <c r="C1262" s="163"/>
    </row>
    <row r="1263" spans="1:3" x14ac:dyDescent="0.25">
      <c r="A1263" s="163"/>
      <c r="B1263" s="163"/>
      <c r="C1263" s="163"/>
    </row>
    <row r="1264" spans="1:3" x14ac:dyDescent="0.25">
      <c r="A1264" s="163"/>
      <c r="B1264" s="163"/>
      <c r="C1264" s="163"/>
    </row>
    <row r="1265" spans="1:3" x14ac:dyDescent="0.25">
      <c r="A1265" s="163"/>
      <c r="B1265" s="163"/>
      <c r="C1265" s="163"/>
    </row>
    <row r="1266" spans="1:3" x14ac:dyDescent="0.25">
      <c r="A1266" s="163"/>
      <c r="B1266" s="163"/>
      <c r="C1266" s="163"/>
    </row>
    <row r="1267" spans="1:3" x14ac:dyDescent="0.25">
      <c r="A1267" s="163"/>
      <c r="B1267" s="163"/>
      <c r="C1267" s="163"/>
    </row>
    <row r="1268" spans="1:3" x14ac:dyDescent="0.25">
      <c r="A1268" s="163"/>
      <c r="B1268" s="163"/>
      <c r="C1268" s="163"/>
    </row>
    <row r="1269" spans="1:3" x14ac:dyDescent="0.25">
      <c r="A1269" s="163"/>
      <c r="B1269" s="163"/>
      <c r="C1269" s="163"/>
    </row>
    <row r="1270" spans="1:3" x14ac:dyDescent="0.25">
      <c r="A1270" s="163"/>
      <c r="B1270" s="163"/>
      <c r="C1270" s="163"/>
    </row>
    <row r="1271" spans="1:3" x14ac:dyDescent="0.25">
      <c r="A1271" s="163"/>
      <c r="B1271" s="163"/>
      <c r="C1271" s="163"/>
    </row>
    <row r="1272" spans="1:3" x14ac:dyDescent="0.25">
      <c r="A1272" s="163"/>
      <c r="B1272" s="163"/>
      <c r="C1272" s="163"/>
    </row>
    <row r="1273" spans="1:3" x14ac:dyDescent="0.25">
      <c r="A1273" s="163"/>
      <c r="B1273" s="163"/>
      <c r="C1273" s="163"/>
    </row>
    <row r="1274" spans="1:3" x14ac:dyDescent="0.25">
      <c r="A1274" s="163"/>
      <c r="B1274" s="163"/>
      <c r="C1274" s="163"/>
    </row>
    <row r="1275" spans="1:3" x14ac:dyDescent="0.25">
      <c r="A1275" s="163"/>
      <c r="B1275" s="163"/>
      <c r="C1275" s="163"/>
    </row>
    <row r="1276" spans="1:3" x14ac:dyDescent="0.25">
      <c r="A1276" s="163"/>
      <c r="B1276" s="163"/>
      <c r="C1276" s="163"/>
    </row>
    <row r="1277" spans="1:3" x14ac:dyDescent="0.25">
      <c r="A1277" s="163"/>
      <c r="B1277" s="163"/>
      <c r="C1277" s="163"/>
    </row>
    <row r="1278" spans="1:3" x14ac:dyDescent="0.25">
      <c r="A1278" s="163"/>
      <c r="B1278" s="163"/>
      <c r="C1278" s="163"/>
    </row>
    <row r="1279" spans="1:3" x14ac:dyDescent="0.25">
      <c r="A1279" s="163"/>
      <c r="B1279" s="163"/>
      <c r="C1279" s="163"/>
    </row>
    <row r="1280" spans="1:3" x14ac:dyDescent="0.25">
      <c r="A1280" s="163"/>
      <c r="B1280" s="163"/>
      <c r="C1280" s="163"/>
    </row>
    <row r="1281" spans="1:3" x14ac:dyDescent="0.25">
      <c r="A1281" s="163"/>
      <c r="B1281" s="163"/>
      <c r="C1281" s="163"/>
    </row>
    <row r="1282" spans="1:3" x14ac:dyDescent="0.25">
      <c r="A1282" s="163"/>
      <c r="B1282" s="163"/>
      <c r="C1282" s="163"/>
    </row>
    <row r="1283" spans="1:3" x14ac:dyDescent="0.25">
      <c r="A1283" s="163"/>
      <c r="B1283" s="163"/>
      <c r="C1283" s="163"/>
    </row>
    <row r="1284" spans="1:3" x14ac:dyDescent="0.25">
      <c r="A1284" s="163"/>
      <c r="B1284" s="163"/>
      <c r="C1284" s="163"/>
    </row>
    <row r="1285" spans="1:3" x14ac:dyDescent="0.25">
      <c r="A1285" s="163"/>
      <c r="B1285" s="163"/>
      <c r="C1285" s="163"/>
    </row>
    <row r="1286" spans="1:3" x14ac:dyDescent="0.25">
      <c r="A1286" s="163"/>
      <c r="B1286" s="163"/>
      <c r="C1286" s="163"/>
    </row>
    <row r="1287" spans="1:3" x14ac:dyDescent="0.25">
      <c r="A1287" s="163"/>
      <c r="B1287" s="163"/>
      <c r="C1287" s="163"/>
    </row>
    <row r="1288" spans="1:3" x14ac:dyDescent="0.25">
      <c r="A1288" s="163"/>
      <c r="B1288" s="163"/>
      <c r="C1288" s="163"/>
    </row>
    <row r="1289" spans="1:3" x14ac:dyDescent="0.25">
      <c r="A1289" s="163"/>
      <c r="B1289" s="163"/>
      <c r="C1289" s="163"/>
    </row>
    <row r="1290" spans="1:3" x14ac:dyDescent="0.25">
      <c r="A1290" s="163"/>
      <c r="B1290" s="163"/>
      <c r="C1290" s="163"/>
    </row>
    <row r="1291" spans="1:3" x14ac:dyDescent="0.25">
      <c r="A1291" s="163"/>
      <c r="B1291" s="163"/>
      <c r="C1291" s="163"/>
    </row>
    <row r="1292" spans="1:3" x14ac:dyDescent="0.25">
      <c r="A1292" s="163"/>
      <c r="B1292" s="163"/>
      <c r="C1292" s="163"/>
    </row>
    <row r="1293" spans="1:3" x14ac:dyDescent="0.25">
      <c r="A1293" s="163"/>
      <c r="B1293" s="163"/>
      <c r="C1293" s="163"/>
    </row>
    <row r="1294" spans="1:3" x14ac:dyDescent="0.25">
      <c r="A1294" s="163"/>
      <c r="B1294" s="163"/>
      <c r="C1294" s="163"/>
    </row>
    <row r="1295" spans="1:3" x14ac:dyDescent="0.25">
      <c r="A1295" s="163"/>
      <c r="B1295" s="163"/>
      <c r="C1295" s="163"/>
    </row>
    <row r="1296" spans="1:3" x14ac:dyDescent="0.25">
      <c r="A1296" s="163"/>
      <c r="B1296" s="163"/>
      <c r="C1296" s="163"/>
    </row>
    <row r="1297" spans="1:3" x14ac:dyDescent="0.25">
      <c r="A1297" s="163"/>
      <c r="B1297" s="163"/>
      <c r="C1297" s="163"/>
    </row>
    <row r="1298" spans="1:3" x14ac:dyDescent="0.25">
      <c r="A1298" s="163"/>
      <c r="B1298" s="163"/>
      <c r="C1298" s="163"/>
    </row>
    <row r="1299" spans="1:3" x14ac:dyDescent="0.25">
      <c r="A1299" s="163"/>
      <c r="B1299" s="163"/>
      <c r="C1299" s="163"/>
    </row>
    <row r="1300" spans="1:3" x14ac:dyDescent="0.25">
      <c r="A1300" s="163"/>
      <c r="B1300" s="163"/>
      <c r="C1300" s="163"/>
    </row>
    <row r="1301" spans="1:3" x14ac:dyDescent="0.25">
      <c r="A1301" s="163"/>
      <c r="B1301" s="163"/>
      <c r="C1301" s="163"/>
    </row>
    <row r="1302" spans="1:3" x14ac:dyDescent="0.25">
      <c r="A1302" s="163"/>
      <c r="B1302" s="163"/>
      <c r="C1302" s="163"/>
    </row>
    <row r="1303" spans="1:3" x14ac:dyDescent="0.25">
      <c r="A1303" s="163"/>
      <c r="B1303" s="163"/>
      <c r="C1303" s="163"/>
    </row>
    <row r="1304" spans="1:3" x14ac:dyDescent="0.25">
      <c r="A1304" s="163"/>
      <c r="B1304" s="163"/>
      <c r="C1304" s="163"/>
    </row>
    <row r="1305" spans="1:3" x14ac:dyDescent="0.25">
      <c r="A1305" s="163"/>
      <c r="B1305" s="163"/>
      <c r="C1305" s="163"/>
    </row>
    <row r="1306" spans="1:3" x14ac:dyDescent="0.25">
      <c r="A1306" s="163"/>
      <c r="B1306" s="163"/>
      <c r="C1306" s="163"/>
    </row>
    <row r="1307" spans="1:3" x14ac:dyDescent="0.25">
      <c r="A1307" s="163"/>
      <c r="B1307" s="163"/>
      <c r="C1307" s="163"/>
    </row>
    <row r="1308" spans="1:3" x14ac:dyDescent="0.25">
      <c r="A1308" s="163"/>
      <c r="B1308" s="163"/>
      <c r="C1308" s="163"/>
    </row>
    <row r="1309" spans="1:3" x14ac:dyDescent="0.25">
      <c r="A1309" s="163"/>
      <c r="B1309" s="163"/>
      <c r="C1309" s="163"/>
    </row>
    <row r="1310" spans="1:3" x14ac:dyDescent="0.25">
      <c r="A1310" s="163"/>
      <c r="B1310" s="163"/>
      <c r="C1310" s="163"/>
    </row>
    <row r="1311" spans="1:3" x14ac:dyDescent="0.25">
      <c r="A1311" s="163"/>
      <c r="B1311" s="163"/>
      <c r="C1311" s="163"/>
    </row>
    <row r="1312" spans="1:3" x14ac:dyDescent="0.25">
      <c r="A1312" s="163"/>
      <c r="B1312" s="163"/>
      <c r="C1312" s="163"/>
    </row>
    <row r="1313" spans="1:3" x14ac:dyDescent="0.25">
      <c r="A1313" s="163"/>
      <c r="B1313" s="163"/>
      <c r="C1313" s="163"/>
    </row>
    <row r="1314" spans="1:3" x14ac:dyDescent="0.25">
      <c r="A1314" s="163"/>
      <c r="B1314" s="163"/>
      <c r="C1314" s="163"/>
    </row>
    <row r="1315" spans="1:3" x14ac:dyDescent="0.25">
      <c r="A1315" s="163"/>
      <c r="B1315" s="163"/>
      <c r="C1315" s="163"/>
    </row>
    <row r="1316" spans="1:3" x14ac:dyDescent="0.25">
      <c r="A1316" s="163"/>
      <c r="B1316" s="163"/>
      <c r="C1316" s="163"/>
    </row>
    <row r="1317" spans="1:3" x14ac:dyDescent="0.25">
      <c r="A1317" s="163"/>
      <c r="B1317" s="163"/>
      <c r="C1317" s="163"/>
    </row>
    <row r="1318" spans="1:3" x14ac:dyDescent="0.25">
      <c r="A1318" s="163"/>
      <c r="B1318" s="163"/>
      <c r="C1318" s="163"/>
    </row>
    <row r="1319" spans="1:3" x14ac:dyDescent="0.25">
      <c r="A1319" s="163"/>
      <c r="B1319" s="163"/>
      <c r="C1319" s="163"/>
    </row>
    <row r="1320" spans="1:3" x14ac:dyDescent="0.25">
      <c r="A1320" s="163"/>
      <c r="B1320" s="163"/>
      <c r="C1320" s="163"/>
    </row>
    <row r="1321" spans="1:3" x14ac:dyDescent="0.25">
      <c r="A1321" s="163"/>
      <c r="B1321" s="163"/>
      <c r="C1321" s="163"/>
    </row>
    <row r="1322" spans="1:3" x14ac:dyDescent="0.25">
      <c r="A1322" s="163"/>
      <c r="B1322" s="163"/>
      <c r="C1322" s="163"/>
    </row>
    <row r="1323" spans="1:3" x14ac:dyDescent="0.25">
      <c r="A1323" s="163"/>
      <c r="B1323" s="163"/>
      <c r="C1323" s="163"/>
    </row>
    <row r="1324" spans="1:3" x14ac:dyDescent="0.25">
      <c r="A1324" s="163"/>
      <c r="B1324" s="163"/>
      <c r="C1324" s="163"/>
    </row>
    <row r="1325" spans="1:3" x14ac:dyDescent="0.25">
      <c r="A1325" s="163"/>
      <c r="B1325" s="163"/>
      <c r="C1325" s="163"/>
    </row>
    <row r="1326" spans="1:3" x14ac:dyDescent="0.25">
      <c r="A1326" s="163"/>
      <c r="B1326" s="163"/>
      <c r="C1326" s="163"/>
    </row>
    <row r="1327" spans="1:3" x14ac:dyDescent="0.25">
      <c r="A1327" s="163"/>
      <c r="B1327" s="163"/>
      <c r="C1327" s="163"/>
    </row>
    <row r="1328" spans="1:3" x14ac:dyDescent="0.25">
      <c r="A1328" s="163"/>
      <c r="B1328" s="163"/>
      <c r="C1328" s="163"/>
    </row>
    <row r="1329" spans="1:3" x14ac:dyDescent="0.25">
      <c r="A1329" s="163"/>
      <c r="B1329" s="163"/>
      <c r="C1329" s="163"/>
    </row>
    <row r="1330" spans="1:3" x14ac:dyDescent="0.25">
      <c r="A1330" s="163"/>
      <c r="B1330" s="163"/>
      <c r="C1330" s="163"/>
    </row>
    <row r="1331" spans="1:3" x14ac:dyDescent="0.25">
      <c r="A1331" s="163"/>
      <c r="B1331" s="163"/>
      <c r="C1331" s="163"/>
    </row>
    <row r="1332" spans="1:3" x14ac:dyDescent="0.25">
      <c r="A1332" s="163"/>
      <c r="B1332" s="163"/>
      <c r="C1332" s="163"/>
    </row>
    <row r="1333" spans="1:3" x14ac:dyDescent="0.25">
      <c r="A1333" s="163"/>
      <c r="B1333" s="163"/>
      <c r="C1333" s="163"/>
    </row>
    <row r="1334" spans="1:3" x14ac:dyDescent="0.25">
      <c r="A1334" s="163"/>
      <c r="B1334" s="163"/>
      <c r="C1334" s="163"/>
    </row>
    <row r="1335" spans="1:3" x14ac:dyDescent="0.25">
      <c r="A1335" s="163"/>
      <c r="B1335" s="163"/>
      <c r="C1335" s="163"/>
    </row>
    <row r="1336" spans="1:3" x14ac:dyDescent="0.25">
      <c r="A1336" s="163"/>
      <c r="B1336" s="163"/>
      <c r="C1336" s="163"/>
    </row>
    <row r="1337" spans="1:3" x14ac:dyDescent="0.25">
      <c r="A1337" s="163"/>
      <c r="B1337" s="163"/>
      <c r="C1337" s="163"/>
    </row>
    <row r="1338" spans="1:3" x14ac:dyDescent="0.25">
      <c r="A1338" s="163"/>
      <c r="B1338" s="163"/>
      <c r="C1338" s="163"/>
    </row>
    <row r="1339" spans="1:3" x14ac:dyDescent="0.25">
      <c r="A1339" s="163"/>
      <c r="B1339" s="163"/>
      <c r="C1339" s="163"/>
    </row>
    <row r="1340" spans="1:3" x14ac:dyDescent="0.25">
      <c r="A1340" s="163"/>
      <c r="B1340" s="163"/>
      <c r="C1340" s="163"/>
    </row>
    <row r="1341" spans="1:3" x14ac:dyDescent="0.25">
      <c r="A1341" s="163"/>
      <c r="B1341" s="163"/>
      <c r="C1341" s="163"/>
    </row>
    <row r="1342" spans="1:3" x14ac:dyDescent="0.25">
      <c r="A1342" s="163"/>
      <c r="B1342" s="163"/>
      <c r="C1342" s="163"/>
    </row>
    <row r="1343" spans="1:3" x14ac:dyDescent="0.25">
      <c r="A1343" s="163"/>
      <c r="B1343" s="163"/>
      <c r="C1343" s="163"/>
    </row>
    <row r="1344" spans="1:3" x14ac:dyDescent="0.25">
      <c r="A1344" s="163"/>
      <c r="B1344" s="163"/>
      <c r="C1344" s="163"/>
    </row>
    <row r="1345" spans="1:3" x14ac:dyDescent="0.25">
      <c r="A1345" s="163"/>
      <c r="B1345" s="163"/>
      <c r="C1345" s="163"/>
    </row>
    <row r="1346" spans="1:3" x14ac:dyDescent="0.25">
      <c r="A1346" s="163"/>
      <c r="B1346" s="163"/>
      <c r="C1346" s="163"/>
    </row>
    <row r="1347" spans="1:3" x14ac:dyDescent="0.25">
      <c r="A1347" s="163"/>
      <c r="B1347" s="163"/>
      <c r="C1347" s="163"/>
    </row>
    <row r="1348" spans="1:3" x14ac:dyDescent="0.25">
      <c r="A1348" s="163"/>
      <c r="B1348" s="163"/>
      <c r="C1348" s="163"/>
    </row>
    <row r="1349" spans="1:3" x14ac:dyDescent="0.25">
      <c r="A1349" s="163"/>
      <c r="B1349" s="163"/>
      <c r="C1349" s="163"/>
    </row>
    <row r="1350" spans="1:3" x14ac:dyDescent="0.25">
      <c r="A1350" s="163"/>
      <c r="B1350" s="163"/>
      <c r="C1350" s="163"/>
    </row>
    <row r="1351" spans="1:3" x14ac:dyDescent="0.25">
      <c r="A1351" s="163"/>
      <c r="B1351" s="163"/>
      <c r="C1351" s="163"/>
    </row>
    <row r="1352" spans="1:3" x14ac:dyDescent="0.25">
      <c r="A1352" s="163"/>
      <c r="B1352" s="163"/>
      <c r="C1352" s="163"/>
    </row>
    <row r="1353" spans="1:3" x14ac:dyDescent="0.25">
      <c r="A1353" s="163"/>
      <c r="B1353" s="163"/>
      <c r="C1353" s="163"/>
    </row>
    <row r="1354" spans="1:3" x14ac:dyDescent="0.25">
      <c r="A1354" s="163"/>
      <c r="B1354" s="163"/>
      <c r="C1354" s="163"/>
    </row>
    <row r="1355" spans="1:3" x14ac:dyDescent="0.25">
      <c r="A1355" s="163"/>
      <c r="B1355" s="163"/>
      <c r="C1355" s="163"/>
    </row>
    <row r="1356" spans="1:3" x14ac:dyDescent="0.25">
      <c r="A1356" s="163"/>
      <c r="B1356" s="163"/>
      <c r="C1356" s="163"/>
    </row>
    <row r="1357" spans="1:3" x14ac:dyDescent="0.25">
      <c r="A1357" s="163"/>
      <c r="B1357" s="163"/>
      <c r="C1357" s="163"/>
    </row>
    <row r="1358" spans="1:3" x14ac:dyDescent="0.25">
      <c r="A1358" s="163"/>
      <c r="B1358" s="163"/>
      <c r="C1358" s="163"/>
    </row>
    <row r="1359" spans="1:3" x14ac:dyDescent="0.25">
      <c r="A1359" s="163"/>
      <c r="B1359" s="163"/>
      <c r="C1359" s="163"/>
    </row>
    <row r="1360" spans="1:3" x14ac:dyDescent="0.25">
      <c r="A1360" s="163"/>
      <c r="B1360" s="163"/>
      <c r="C1360" s="163"/>
    </row>
    <row r="1361" spans="1:3" x14ac:dyDescent="0.25">
      <c r="A1361" s="163"/>
      <c r="B1361" s="163"/>
      <c r="C1361" s="163"/>
    </row>
    <row r="1362" spans="1:3" x14ac:dyDescent="0.25">
      <c r="A1362" s="163"/>
      <c r="B1362" s="163"/>
      <c r="C1362" s="163"/>
    </row>
    <row r="1363" spans="1:3" x14ac:dyDescent="0.25">
      <c r="A1363" s="163"/>
      <c r="B1363" s="163"/>
      <c r="C1363" s="163"/>
    </row>
    <row r="1364" spans="1:3" x14ac:dyDescent="0.25">
      <c r="A1364" s="163"/>
      <c r="B1364" s="163"/>
      <c r="C1364" s="163"/>
    </row>
    <row r="1365" spans="1:3" x14ac:dyDescent="0.25">
      <c r="A1365" s="163"/>
      <c r="B1365" s="163"/>
      <c r="C1365" s="163"/>
    </row>
    <row r="1366" spans="1:3" x14ac:dyDescent="0.25">
      <c r="A1366" s="163"/>
      <c r="B1366" s="163"/>
      <c r="C1366" s="163"/>
    </row>
    <row r="1367" spans="1:3" x14ac:dyDescent="0.25">
      <c r="A1367" s="163"/>
      <c r="B1367" s="163"/>
      <c r="C1367" s="163"/>
    </row>
    <row r="1368" spans="1:3" x14ac:dyDescent="0.25">
      <c r="A1368" s="163"/>
      <c r="B1368" s="163"/>
      <c r="C1368" s="163"/>
    </row>
    <row r="1369" spans="1:3" x14ac:dyDescent="0.25">
      <c r="A1369" s="163"/>
      <c r="B1369" s="163"/>
      <c r="C1369" s="163"/>
    </row>
    <row r="1370" spans="1:3" x14ac:dyDescent="0.25">
      <c r="A1370" s="163"/>
      <c r="B1370" s="163"/>
      <c r="C1370" s="163"/>
    </row>
    <row r="1371" spans="1:3" x14ac:dyDescent="0.25">
      <c r="A1371" s="163"/>
      <c r="B1371" s="163"/>
      <c r="C1371" s="163"/>
    </row>
    <row r="1372" spans="1:3" x14ac:dyDescent="0.25">
      <c r="A1372" s="163"/>
      <c r="B1372" s="163"/>
      <c r="C1372" s="163"/>
    </row>
    <row r="1373" spans="1:3" x14ac:dyDescent="0.25">
      <c r="A1373" s="163"/>
      <c r="B1373" s="163"/>
      <c r="C1373" s="163"/>
    </row>
    <row r="1374" spans="1:3" x14ac:dyDescent="0.25">
      <c r="A1374" s="163"/>
      <c r="B1374" s="163"/>
      <c r="C1374" s="163"/>
    </row>
    <row r="1375" spans="1:3" x14ac:dyDescent="0.25">
      <c r="A1375" s="163"/>
      <c r="B1375" s="163"/>
      <c r="C1375" s="163"/>
    </row>
    <row r="1376" spans="1:3" x14ac:dyDescent="0.25">
      <c r="A1376" s="163"/>
      <c r="B1376" s="163"/>
      <c r="C1376" s="163"/>
    </row>
    <row r="1377" spans="1:3" x14ac:dyDescent="0.25">
      <c r="A1377" s="163"/>
      <c r="B1377" s="163"/>
      <c r="C1377" s="163"/>
    </row>
    <row r="1378" spans="1:3" x14ac:dyDescent="0.25">
      <c r="A1378" s="163"/>
      <c r="B1378" s="163"/>
      <c r="C1378" s="163"/>
    </row>
    <row r="1379" spans="1:3" x14ac:dyDescent="0.25">
      <c r="A1379" s="163"/>
      <c r="B1379" s="163"/>
      <c r="C1379" s="163"/>
    </row>
    <row r="1380" spans="1:3" x14ac:dyDescent="0.25">
      <c r="A1380" s="163"/>
      <c r="B1380" s="163"/>
      <c r="C1380" s="163"/>
    </row>
    <row r="1381" spans="1:3" x14ac:dyDescent="0.25">
      <c r="A1381" s="163"/>
      <c r="B1381" s="163"/>
      <c r="C1381" s="163"/>
    </row>
    <row r="1382" spans="1:3" x14ac:dyDescent="0.25">
      <c r="A1382" s="163"/>
      <c r="B1382" s="163"/>
      <c r="C1382" s="163"/>
    </row>
    <row r="1383" spans="1:3" x14ac:dyDescent="0.25">
      <c r="A1383" s="163"/>
      <c r="B1383" s="163"/>
      <c r="C1383" s="163"/>
    </row>
    <row r="1384" spans="1:3" x14ac:dyDescent="0.25">
      <c r="A1384" s="163"/>
      <c r="B1384" s="163"/>
      <c r="C1384" s="163"/>
    </row>
    <row r="1385" spans="1:3" x14ac:dyDescent="0.25">
      <c r="A1385" s="163"/>
      <c r="B1385" s="163"/>
      <c r="C1385" s="163"/>
    </row>
    <row r="1386" spans="1:3" x14ac:dyDescent="0.25">
      <c r="A1386" s="163"/>
      <c r="B1386" s="163"/>
      <c r="C1386" s="163"/>
    </row>
    <row r="1387" spans="1:3" x14ac:dyDescent="0.25">
      <c r="A1387" s="163"/>
      <c r="B1387" s="163"/>
      <c r="C1387" s="163"/>
    </row>
    <row r="1388" spans="1:3" x14ac:dyDescent="0.25">
      <c r="A1388" s="163"/>
      <c r="B1388" s="163"/>
      <c r="C1388" s="163"/>
    </row>
    <row r="1389" spans="1:3" x14ac:dyDescent="0.25">
      <c r="A1389" s="163"/>
      <c r="B1389" s="163"/>
      <c r="C1389" s="163"/>
    </row>
    <row r="1390" spans="1:3" x14ac:dyDescent="0.25">
      <c r="A1390" s="163"/>
      <c r="B1390" s="163"/>
      <c r="C1390" s="163"/>
    </row>
    <row r="1391" spans="1:3" x14ac:dyDescent="0.25">
      <c r="A1391" s="163"/>
      <c r="B1391" s="163"/>
      <c r="C1391" s="163"/>
    </row>
    <row r="1392" spans="1:3" x14ac:dyDescent="0.25">
      <c r="A1392" s="163"/>
      <c r="B1392" s="163"/>
      <c r="C1392" s="163"/>
    </row>
    <row r="1393" spans="1:3" x14ac:dyDescent="0.25">
      <c r="A1393" s="163"/>
      <c r="B1393" s="163"/>
      <c r="C1393" s="163"/>
    </row>
    <row r="1394" spans="1:3" x14ac:dyDescent="0.25">
      <c r="A1394" s="163"/>
      <c r="B1394" s="163"/>
      <c r="C1394" s="163"/>
    </row>
    <row r="1395" spans="1:3" x14ac:dyDescent="0.25">
      <c r="A1395" s="163"/>
      <c r="B1395" s="163"/>
      <c r="C1395" s="163"/>
    </row>
    <row r="1396" spans="1:3" x14ac:dyDescent="0.25">
      <c r="A1396" s="163"/>
      <c r="B1396" s="163"/>
      <c r="C1396" s="163"/>
    </row>
    <row r="1397" spans="1:3" x14ac:dyDescent="0.25">
      <c r="A1397" s="163"/>
      <c r="B1397" s="163"/>
      <c r="C1397" s="163"/>
    </row>
    <row r="1398" spans="1:3" x14ac:dyDescent="0.25">
      <c r="A1398" s="163"/>
      <c r="B1398" s="163"/>
      <c r="C1398" s="163"/>
    </row>
    <row r="1399" spans="1:3" x14ac:dyDescent="0.25">
      <c r="A1399" s="163"/>
      <c r="B1399" s="163"/>
      <c r="C1399" s="163"/>
    </row>
    <row r="1400" spans="1:3" x14ac:dyDescent="0.25">
      <c r="A1400" s="163"/>
      <c r="B1400" s="163"/>
      <c r="C1400" s="163"/>
    </row>
    <row r="1401" spans="1:3" x14ac:dyDescent="0.25">
      <c r="A1401" s="163"/>
      <c r="B1401" s="163"/>
      <c r="C1401" s="163"/>
    </row>
    <row r="1402" spans="1:3" x14ac:dyDescent="0.25">
      <c r="A1402" s="163"/>
      <c r="B1402" s="163"/>
      <c r="C1402" s="163"/>
    </row>
    <row r="1403" spans="1:3" x14ac:dyDescent="0.25">
      <c r="A1403" s="163"/>
      <c r="B1403" s="163"/>
      <c r="C1403" s="163"/>
    </row>
    <row r="1404" spans="1:3" x14ac:dyDescent="0.25">
      <c r="A1404" s="163"/>
      <c r="B1404" s="163"/>
      <c r="C1404" s="163"/>
    </row>
    <row r="1405" spans="1:3" x14ac:dyDescent="0.25">
      <c r="A1405" s="163"/>
      <c r="B1405" s="163"/>
      <c r="C1405" s="163"/>
    </row>
    <row r="1406" spans="1:3" x14ac:dyDescent="0.25">
      <c r="A1406" s="163"/>
      <c r="B1406" s="163"/>
      <c r="C1406" s="163"/>
    </row>
    <row r="1407" spans="1:3" x14ac:dyDescent="0.25">
      <c r="A1407" s="163"/>
      <c r="B1407" s="163"/>
      <c r="C1407" s="163"/>
    </row>
    <row r="1408" spans="1:3" x14ac:dyDescent="0.25">
      <c r="A1408" s="163"/>
      <c r="B1408" s="163"/>
      <c r="C1408" s="163"/>
    </row>
    <row r="1409" spans="1:3" x14ac:dyDescent="0.25">
      <c r="A1409" s="163"/>
      <c r="B1409" s="163"/>
      <c r="C1409" s="163"/>
    </row>
    <row r="1410" spans="1:3" x14ac:dyDescent="0.25">
      <c r="A1410" s="163"/>
      <c r="B1410" s="163"/>
      <c r="C1410" s="163"/>
    </row>
    <row r="1411" spans="1:3" x14ac:dyDescent="0.25">
      <c r="A1411" s="163"/>
      <c r="B1411" s="163"/>
      <c r="C1411" s="163"/>
    </row>
    <row r="1412" spans="1:3" x14ac:dyDescent="0.25">
      <c r="A1412" s="163"/>
      <c r="B1412" s="163"/>
      <c r="C1412" s="163"/>
    </row>
    <row r="1413" spans="1:3" x14ac:dyDescent="0.25">
      <c r="A1413" s="163"/>
      <c r="B1413" s="163"/>
      <c r="C1413" s="163"/>
    </row>
    <row r="1414" spans="1:3" x14ac:dyDescent="0.25">
      <c r="A1414" s="163"/>
      <c r="B1414" s="163"/>
      <c r="C1414" s="163"/>
    </row>
    <row r="1415" spans="1:3" x14ac:dyDescent="0.25">
      <c r="A1415" s="163"/>
      <c r="B1415" s="163"/>
      <c r="C1415" s="163"/>
    </row>
    <row r="1416" spans="1:3" x14ac:dyDescent="0.25">
      <c r="A1416" s="163"/>
      <c r="B1416" s="163"/>
      <c r="C1416" s="163"/>
    </row>
    <row r="1417" spans="1:3" x14ac:dyDescent="0.25">
      <c r="A1417" s="163"/>
      <c r="B1417" s="163"/>
      <c r="C1417" s="163"/>
    </row>
    <row r="1418" spans="1:3" x14ac:dyDescent="0.25">
      <c r="A1418" s="163"/>
      <c r="B1418" s="163"/>
      <c r="C1418" s="163"/>
    </row>
    <row r="1419" spans="1:3" x14ac:dyDescent="0.25">
      <c r="A1419" s="163"/>
      <c r="B1419" s="163"/>
      <c r="C1419" s="163"/>
    </row>
    <row r="1420" spans="1:3" x14ac:dyDescent="0.25">
      <c r="A1420" s="163"/>
      <c r="B1420" s="163"/>
      <c r="C1420" s="163"/>
    </row>
    <row r="1421" spans="1:3" x14ac:dyDescent="0.25">
      <c r="A1421" s="163"/>
      <c r="B1421" s="163"/>
      <c r="C1421" s="163"/>
    </row>
    <row r="1422" spans="1:3" x14ac:dyDescent="0.25">
      <c r="A1422" s="163"/>
      <c r="B1422" s="163"/>
      <c r="C1422" s="163"/>
    </row>
    <row r="1423" spans="1:3" x14ac:dyDescent="0.25">
      <c r="A1423" s="163"/>
      <c r="B1423" s="163"/>
      <c r="C1423" s="163"/>
    </row>
    <row r="1424" spans="1:3" x14ac:dyDescent="0.25">
      <c r="A1424" s="163"/>
      <c r="B1424" s="163"/>
      <c r="C1424" s="163"/>
    </row>
    <row r="1425" spans="1:3" x14ac:dyDescent="0.25">
      <c r="A1425" s="163"/>
      <c r="B1425" s="163"/>
      <c r="C1425" s="163"/>
    </row>
    <row r="1426" spans="1:3" x14ac:dyDescent="0.25">
      <c r="A1426" s="163"/>
      <c r="B1426" s="163"/>
      <c r="C1426" s="163"/>
    </row>
    <row r="1427" spans="1:3" x14ac:dyDescent="0.25">
      <c r="A1427" s="163"/>
      <c r="B1427" s="163"/>
      <c r="C1427" s="163"/>
    </row>
    <row r="1428" spans="1:3" x14ac:dyDescent="0.25">
      <c r="A1428" s="163"/>
      <c r="B1428" s="163"/>
      <c r="C1428" s="163"/>
    </row>
    <row r="1429" spans="1:3" x14ac:dyDescent="0.25">
      <c r="A1429" s="163"/>
      <c r="B1429" s="163"/>
      <c r="C1429" s="163"/>
    </row>
    <row r="1430" spans="1:3" x14ac:dyDescent="0.25">
      <c r="A1430" s="163"/>
      <c r="B1430" s="163"/>
      <c r="C1430" s="163"/>
    </row>
    <row r="1431" spans="1:3" x14ac:dyDescent="0.25">
      <c r="A1431" s="163"/>
      <c r="B1431" s="163"/>
      <c r="C1431" s="163"/>
    </row>
    <row r="1432" spans="1:3" x14ac:dyDescent="0.25">
      <c r="A1432" s="163"/>
      <c r="B1432" s="163"/>
      <c r="C1432" s="163"/>
    </row>
    <row r="1433" spans="1:3" x14ac:dyDescent="0.25">
      <c r="A1433" s="163"/>
      <c r="B1433" s="163"/>
      <c r="C1433" s="163"/>
    </row>
    <row r="1434" spans="1:3" x14ac:dyDescent="0.25">
      <c r="A1434" s="163"/>
      <c r="B1434" s="163"/>
      <c r="C1434" s="163"/>
    </row>
    <row r="1435" spans="1:3" x14ac:dyDescent="0.25">
      <c r="A1435" s="163"/>
      <c r="B1435" s="163"/>
      <c r="C1435" s="163"/>
    </row>
    <row r="1436" spans="1:3" x14ac:dyDescent="0.25">
      <c r="A1436" s="163"/>
      <c r="B1436" s="163"/>
      <c r="C1436" s="163"/>
    </row>
    <row r="1437" spans="1:3" x14ac:dyDescent="0.25">
      <c r="A1437" s="163"/>
      <c r="B1437" s="163"/>
      <c r="C1437" s="163"/>
    </row>
    <row r="1438" spans="1:3" x14ac:dyDescent="0.25">
      <c r="A1438" s="163"/>
      <c r="B1438" s="163"/>
      <c r="C1438" s="163"/>
    </row>
    <row r="1439" spans="1:3" x14ac:dyDescent="0.25">
      <c r="A1439" s="163"/>
      <c r="B1439" s="163"/>
      <c r="C1439" s="163"/>
    </row>
    <row r="1440" spans="1:3" x14ac:dyDescent="0.25">
      <c r="A1440" s="163"/>
      <c r="B1440" s="163"/>
      <c r="C1440" s="163"/>
    </row>
    <row r="1441" spans="1:3" x14ac:dyDescent="0.25">
      <c r="A1441" s="163"/>
      <c r="B1441" s="163"/>
      <c r="C1441" s="163"/>
    </row>
    <row r="1442" spans="1:3" x14ac:dyDescent="0.25">
      <c r="A1442" s="163"/>
      <c r="B1442" s="163"/>
      <c r="C1442" s="163"/>
    </row>
    <row r="1443" spans="1:3" x14ac:dyDescent="0.25">
      <c r="A1443" s="163"/>
      <c r="B1443" s="163"/>
      <c r="C1443" s="163"/>
    </row>
    <row r="1444" spans="1:3" x14ac:dyDescent="0.25">
      <c r="A1444" s="163"/>
      <c r="B1444" s="163"/>
      <c r="C1444" s="163"/>
    </row>
    <row r="1445" spans="1:3" x14ac:dyDescent="0.25">
      <c r="A1445" s="163"/>
      <c r="B1445" s="163"/>
      <c r="C1445" s="163"/>
    </row>
    <row r="1446" spans="1:3" x14ac:dyDescent="0.25">
      <c r="A1446" s="163"/>
      <c r="B1446" s="163"/>
      <c r="C1446" s="163"/>
    </row>
    <row r="1447" spans="1:3" x14ac:dyDescent="0.25">
      <c r="A1447" s="163"/>
      <c r="B1447" s="163"/>
      <c r="C1447" s="163"/>
    </row>
    <row r="1448" spans="1:3" x14ac:dyDescent="0.25">
      <c r="A1448" s="163"/>
      <c r="B1448" s="163"/>
      <c r="C1448" s="163"/>
    </row>
    <row r="1449" spans="1:3" x14ac:dyDescent="0.25">
      <c r="A1449" s="163"/>
      <c r="B1449" s="163"/>
      <c r="C1449" s="163"/>
    </row>
    <row r="1450" spans="1:3" x14ac:dyDescent="0.25">
      <c r="A1450" s="163"/>
      <c r="B1450" s="163"/>
      <c r="C1450" s="163"/>
    </row>
    <row r="1451" spans="1:3" x14ac:dyDescent="0.25">
      <c r="A1451" s="163"/>
      <c r="B1451" s="163"/>
      <c r="C1451" s="163"/>
    </row>
    <row r="1452" spans="1:3" x14ac:dyDescent="0.25">
      <c r="A1452" s="163"/>
      <c r="B1452" s="163"/>
      <c r="C1452" s="163"/>
    </row>
    <row r="1453" spans="1:3" x14ac:dyDescent="0.25">
      <c r="A1453" s="163"/>
      <c r="B1453" s="163"/>
      <c r="C1453" s="163"/>
    </row>
    <row r="1454" spans="1:3" x14ac:dyDescent="0.25">
      <c r="A1454" s="163"/>
      <c r="B1454" s="163"/>
      <c r="C1454" s="163"/>
    </row>
    <row r="1455" spans="1:3" x14ac:dyDescent="0.25">
      <c r="A1455" s="163"/>
      <c r="B1455" s="163"/>
      <c r="C1455" s="163"/>
    </row>
    <row r="1456" spans="1:3" x14ac:dyDescent="0.25">
      <c r="A1456" s="163"/>
      <c r="B1456" s="163"/>
      <c r="C1456" s="163"/>
    </row>
    <row r="1457" spans="1:3" x14ac:dyDescent="0.25">
      <c r="A1457" s="163"/>
      <c r="B1457" s="163"/>
      <c r="C1457" s="163"/>
    </row>
    <row r="1458" spans="1:3" x14ac:dyDescent="0.25">
      <c r="A1458" s="163"/>
      <c r="B1458" s="163"/>
      <c r="C1458" s="163"/>
    </row>
    <row r="1459" spans="1:3" x14ac:dyDescent="0.25">
      <c r="A1459" s="163"/>
      <c r="B1459" s="163"/>
      <c r="C1459" s="163"/>
    </row>
    <row r="1460" spans="1:3" x14ac:dyDescent="0.25">
      <c r="A1460" s="163"/>
      <c r="B1460" s="163"/>
      <c r="C1460" s="163"/>
    </row>
    <row r="1461" spans="1:3" x14ac:dyDescent="0.25">
      <c r="A1461" s="163"/>
      <c r="B1461" s="163"/>
      <c r="C1461" s="163"/>
    </row>
    <row r="1462" spans="1:3" x14ac:dyDescent="0.25">
      <c r="A1462" s="163"/>
      <c r="B1462" s="163"/>
      <c r="C1462" s="163"/>
    </row>
    <row r="1463" spans="1:3" x14ac:dyDescent="0.25">
      <c r="A1463" s="163"/>
      <c r="B1463" s="163"/>
      <c r="C1463" s="163"/>
    </row>
    <row r="1464" spans="1:3" x14ac:dyDescent="0.25">
      <c r="A1464" s="163"/>
      <c r="B1464" s="163"/>
      <c r="C1464" s="163"/>
    </row>
    <row r="1465" spans="1:3" x14ac:dyDescent="0.25">
      <c r="A1465" s="163"/>
      <c r="B1465" s="163"/>
      <c r="C1465" s="163"/>
    </row>
    <row r="1466" spans="1:3" x14ac:dyDescent="0.25">
      <c r="A1466" s="163"/>
      <c r="B1466" s="163"/>
      <c r="C1466" s="163"/>
    </row>
    <row r="1467" spans="1:3" x14ac:dyDescent="0.25">
      <c r="A1467" s="163"/>
      <c r="B1467" s="163"/>
      <c r="C1467" s="163"/>
    </row>
    <row r="1468" spans="1:3" x14ac:dyDescent="0.25">
      <c r="A1468" s="163"/>
      <c r="B1468" s="163"/>
      <c r="C1468" s="163"/>
    </row>
    <row r="1469" spans="1:3" x14ac:dyDescent="0.25">
      <c r="A1469" s="163"/>
      <c r="B1469" s="163"/>
      <c r="C1469" s="163"/>
    </row>
    <row r="1470" spans="1:3" x14ac:dyDescent="0.25">
      <c r="A1470" s="163"/>
      <c r="B1470" s="163"/>
      <c r="C1470" s="163"/>
    </row>
    <row r="1471" spans="1:3" x14ac:dyDescent="0.25">
      <c r="A1471" s="163"/>
      <c r="B1471" s="163"/>
      <c r="C1471" s="163"/>
    </row>
    <row r="1472" spans="1:3" x14ac:dyDescent="0.25">
      <c r="A1472" s="163"/>
      <c r="B1472" s="163"/>
      <c r="C1472" s="163"/>
    </row>
    <row r="1473" spans="1:3" x14ac:dyDescent="0.25">
      <c r="A1473" s="163"/>
      <c r="B1473" s="163"/>
      <c r="C1473" s="163"/>
    </row>
    <row r="1474" spans="1:3" x14ac:dyDescent="0.25">
      <c r="A1474" s="163"/>
      <c r="B1474" s="163"/>
      <c r="C1474" s="163"/>
    </row>
    <row r="1475" spans="1:3" x14ac:dyDescent="0.25">
      <c r="A1475" s="163"/>
      <c r="B1475" s="163"/>
      <c r="C1475" s="163"/>
    </row>
    <row r="1476" spans="1:3" x14ac:dyDescent="0.25">
      <c r="A1476" s="163"/>
      <c r="B1476" s="163"/>
      <c r="C1476" s="163"/>
    </row>
    <row r="1477" spans="1:3" x14ac:dyDescent="0.25">
      <c r="A1477" s="163"/>
      <c r="B1477" s="163"/>
      <c r="C1477" s="163"/>
    </row>
    <row r="1478" spans="1:3" x14ac:dyDescent="0.25">
      <c r="A1478" s="163"/>
      <c r="B1478" s="163"/>
      <c r="C1478" s="163"/>
    </row>
    <row r="1479" spans="1:3" x14ac:dyDescent="0.25">
      <c r="A1479" s="163"/>
      <c r="B1479" s="163"/>
      <c r="C1479" s="163"/>
    </row>
    <row r="1480" spans="1:3" x14ac:dyDescent="0.25">
      <c r="A1480" s="163"/>
      <c r="B1480" s="163"/>
      <c r="C1480" s="163"/>
    </row>
    <row r="1481" spans="1:3" x14ac:dyDescent="0.25">
      <c r="A1481" s="163"/>
      <c r="B1481" s="163"/>
      <c r="C1481" s="163"/>
    </row>
    <row r="1482" spans="1:3" x14ac:dyDescent="0.25">
      <c r="A1482" s="163"/>
      <c r="B1482" s="163"/>
      <c r="C1482" s="163"/>
    </row>
    <row r="1483" spans="1:3" x14ac:dyDescent="0.25">
      <c r="A1483" s="163"/>
      <c r="B1483" s="163"/>
      <c r="C1483" s="163"/>
    </row>
    <row r="1484" spans="1:3" x14ac:dyDescent="0.25">
      <c r="A1484" s="163"/>
      <c r="B1484" s="163"/>
      <c r="C1484" s="163"/>
    </row>
    <row r="1485" spans="1:3" x14ac:dyDescent="0.25">
      <c r="A1485" s="163"/>
      <c r="B1485" s="163"/>
      <c r="C1485" s="163"/>
    </row>
    <row r="1486" spans="1:3" x14ac:dyDescent="0.25">
      <c r="A1486" s="163"/>
      <c r="B1486" s="163"/>
      <c r="C1486" s="163"/>
    </row>
    <row r="1487" spans="1:3" x14ac:dyDescent="0.25">
      <c r="A1487" s="163"/>
      <c r="B1487" s="163"/>
      <c r="C1487" s="163"/>
    </row>
    <row r="1488" spans="1:3" x14ac:dyDescent="0.25">
      <c r="A1488" s="163"/>
      <c r="B1488" s="163"/>
      <c r="C1488" s="163"/>
    </row>
    <row r="1489" spans="1:3" x14ac:dyDescent="0.25">
      <c r="A1489" s="163"/>
      <c r="B1489" s="163"/>
      <c r="C1489" s="163"/>
    </row>
    <row r="1490" spans="1:3" x14ac:dyDescent="0.25">
      <c r="A1490" s="163"/>
      <c r="B1490" s="163"/>
      <c r="C1490" s="163"/>
    </row>
    <row r="1491" spans="1:3" x14ac:dyDescent="0.25">
      <c r="A1491" s="163"/>
      <c r="B1491" s="163"/>
      <c r="C1491" s="163"/>
    </row>
    <row r="1492" spans="1:3" x14ac:dyDescent="0.25">
      <c r="A1492" s="163"/>
      <c r="B1492" s="163"/>
      <c r="C1492" s="163"/>
    </row>
    <row r="1493" spans="1:3" x14ac:dyDescent="0.25">
      <c r="A1493" s="163"/>
      <c r="B1493" s="163"/>
      <c r="C1493" s="163"/>
    </row>
    <row r="1494" spans="1:3" x14ac:dyDescent="0.25">
      <c r="A1494" s="163"/>
      <c r="B1494" s="163"/>
      <c r="C1494" s="163"/>
    </row>
    <row r="1495" spans="1:3" x14ac:dyDescent="0.25">
      <c r="A1495" s="163"/>
      <c r="B1495" s="163"/>
      <c r="C1495" s="163"/>
    </row>
    <row r="1496" spans="1:3" x14ac:dyDescent="0.25">
      <c r="A1496" s="163"/>
      <c r="B1496" s="163"/>
      <c r="C1496" s="163"/>
    </row>
    <row r="1497" spans="1:3" x14ac:dyDescent="0.25">
      <c r="A1497" s="163"/>
      <c r="B1497" s="163"/>
      <c r="C1497" s="163"/>
    </row>
    <row r="1498" spans="1:3" x14ac:dyDescent="0.25">
      <c r="A1498" s="163"/>
      <c r="B1498" s="163"/>
      <c r="C1498" s="163"/>
    </row>
    <row r="1499" spans="1:3" x14ac:dyDescent="0.25">
      <c r="A1499" s="163"/>
      <c r="B1499" s="163"/>
      <c r="C1499" s="163"/>
    </row>
    <row r="1500" spans="1:3" x14ac:dyDescent="0.25">
      <c r="A1500" s="163"/>
      <c r="B1500" s="163"/>
      <c r="C1500" s="163"/>
    </row>
    <row r="1501" spans="1:3" x14ac:dyDescent="0.25">
      <c r="A1501" s="163"/>
      <c r="B1501" s="163"/>
      <c r="C1501" s="163"/>
    </row>
    <row r="1502" spans="1:3" x14ac:dyDescent="0.25">
      <c r="A1502" s="163"/>
      <c r="B1502" s="163"/>
      <c r="C1502" s="163"/>
    </row>
    <row r="1503" spans="1:3" x14ac:dyDescent="0.25">
      <c r="A1503" s="163"/>
      <c r="B1503" s="163"/>
      <c r="C1503" s="163"/>
    </row>
    <row r="1504" spans="1:3" x14ac:dyDescent="0.25">
      <c r="A1504" s="163"/>
      <c r="B1504" s="163"/>
      <c r="C1504" s="163"/>
    </row>
    <row r="1505" spans="1:3" x14ac:dyDescent="0.25">
      <c r="A1505" s="163"/>
      <c r="B1505" s="163"/>
      <c r="C1505" s="163"/>
    </row>
    <row r="1506" spans="1:3" x14ac:dyDescent="0.25">
      <c r="A1506" s="163"/>
      <c r="B1506" s="163"/>
      <c r="C1506" s="163"/>
    </row>
    <row r="1507" spans="1:3" x14ac:dyDescent="0.25">
      <c r="A1507" s="163"/>
      <c r="B1507" s="163"/>
      <c r="C1507" s="163"/>
    </row>
    <row r="1508" spans="1:3" x14ac:dyDescent="0.25">
      <c r="A1508" s="163"/>
      <c r="B1508" s="163"/>
      <c r="C1508" s="163"/>
    </row>
    <row r="1509" spans="1:3" x14ac:dyDescent="0.25">
      <c r="A1509" s="163"/>
      <c r="B1509" s="163"/>
      <c r="C1509" s="163"/>
    </row>
    <row r="1510" spans="1:3" x14ac:dyDescent="0.25">
      <c r="A1510" s="163"/>
      <c r="B1510" s="163"/>
      <c r="C1510" s="163"/>
    </row>
    <row r="1511" spans="1:3" x14ac:dyDescent="0.25">
      <c r="A1511" s="163"/>
      <c r="B1511" s="163"/>
      <c r="C1511" s="163"/>
    </row>
    <row r="1512" spans="1:3" x14ac:dyDescent="0.25">
      <c r="A1512" s="163"/>
      <c r="B1512" s="163"/>
      <c r="C1512" s="163"/>
    </row>
    <row r="1513" spans="1:3" x14ac:dyDescent="0.25">
      <c r="A1513" s="163"/>
      <c r="B1513" s="163"/>
      <c r="C1513" s="163"/>
    </row>
    <row r="1514" spans="1:3" x14ac:dyDescent="0.25">
      <c r="A1514" s="163"/>
      <c r="B1514" s="163"/>
      <c r="C1514" s="163"/>
    </row>
    <row r="1515" spans="1:3" x14ac:dyDescent="0.25">
      <c r="A1515" s="163"/>
      <c r="B1515" s="163"/>
      <c r="C1515" s="163"/>
    </row>
    <row r="1516" spans="1:3" x14ac:dyDescent="0.25">
      <c r="A1516" s="163"/>
      <c r="B1516" s="163"/>
      <c r="C1516" s="163"/>
    </row>
    <row r="1517" spans="1:3" x14ac:dyDescent="0.25">
      <c r="A1517" s="163"/>
      <c r="B1517" s="163"/>
      <c r="C1517" s="163"/>
    </row>
    <row r="1518" spans="1:3" x14ac:dyDescent="0.25">
      <c r="A1518" s="163"/>
      <c r="B1518" s="163"/>
      <c r="C1518" s="163"/>
    </row>
    <row r="1519" spans="1:3" x14ac:dyDescent="0.25">
      <c r="A1519" s="163"/>
      <c r="B1519" s="163"/>
      <c r="C1519" s="163"/>
    </row>
    <row r="1520" spans="1:3" x14ac:dyDescent="0.25">
      <c r="A1520" s="163"/>
      <c r="B1520" s="163"/>
      <c r="C1520" s="163"/>
    </row>
    <row r="1521" spans="1:3" x14ac:dyDescent="0.25">
      <c r="A1521" s="163"/>
      <c r="B1521" s="163"/>
      <c r="C1521" s="163"/>
    </row>
    <row r="1522" spans="1:3" x14ac:dyDescent="0.25">
      <c r="A1522" s="163"/>
      <c r="B1522" s="163"/>
      <c r="C1522" s="163"/>
    </row>
    <row r="1523" spans="1:3" x14ac:dyDescent="0.25">
      <c r="A1523" s="163"/>
      <c r="B1523" s="163"/>
      <c r="C1523" s="163"/>
    </row>
    <row r="1524" spans="1:3" x14ac:dyDescent="0.25">
      <c r="A1524" s="163"/>
      <c r="B1524" s="163"/>
      <c r="C1524" s="163"/>
    </row>
    <row r="1525" spans="1:3" x14ac:dyDescent="0.25">
      <c r="A1525" s="163"/>
      <c r="B1525" s="163"/>
      <c r="C1525" s="163"/>
    </row>
    <row r="1526" spans="1:3" x14ac:dyDescent="0.25">
      <c r="A1526" s="163"/>
      <c r="B1526" s="163"/>
      <c r="C1526" s="163"/>
    </row>
    <row r="1527" spans="1:3" x14ac:dyDescent="0.25">
      <c r="A1527" s="163"/>
      <c r="B1527" s="163"/>
      <c r="C1527" s="163"/>
    </row>
    <row r="1528" spans="1:3" x14ac:dyDescent="0.25">
      <c r="A1528" s="163"/>
      <c r="B1528" s="163"/>
      <c r="C1528" s="163"/>
    </row>
    <row r="1529" spans="1:3" x14ac:dyDescent="0.25">
      <c r="A1529" s="163"/>
      <c r="B1529" s="163"/>
      <c r="C1529" s="163"/>
    </row>
    <row r="1530" spans="1:3" x14ac:dyDescent="0.25">
      <c r="A1530" s="163"/>
      <c r="B1530" s="163"/>
      <c r="C1530" s="163"/>
    </row>
    <row r="1531" spans="1:3" x14ac:dyDescent="0.25">
      <c r="A1531" s="163"/>
      <c r="B1531" s="163"/>
      <c r="C1531" s="163"/>
    </row>
    <row r="1532" spans="1:3" x14ac:dyDescent="0.25">
      <c r="A1532" s="163"/>
      <c r="B1532" s="163"/>
      <c r="C1532" s="163"/>
    </row>
    <row r="1533" spans="1:3" x14ac:dyDescent="0.25">
      <c r="A1533" s="163"/>
      <c r="B1533" s="163"/>
      <c r="C1533" s="163"/>
    </row>
    <row r="1534" spans="1:3" x14ac:dyDescent="0.25">
      <c r="A1534" s="163"/>
      <c r="B1534" s="163"/>
      <c r="C1534" s="163"/>
    </row>
    <row r="1535" spans="1:3" x14ac:dyDescent="0.25">
      <c r="A1535" s="163"/>
      <c r="B1535" s="163"/>
      <c r="C1535" s="163"/>
    </row>
    <row r="1536" spans="1:3" x14ac:dyDescent="0.25">
      <c r="A1536" s="163"/>
      <c r="B1536" s="163"/>
      <c r="C1536" s="163"/>
    </row>
    <row r="1537" spans="1:3" x14ac:dyDescent="0.25">
      <c r="A1537" s="163"/>
      <c r="B1537" s="163"/>
      <c r="C1537" s="163"/>
    </row>
    <row r="1538" spans="1:3" x14ac:dyDescent="0.25">
      <c r="A1538" s="163"/>
      <c r="B1538" s="163"/>
      <c r="C1538" s="163"/>
    </row>
    <row r="1539" spans="1:3" x14ac:dyDescent="0.25">
      <c r="A1539" s="163"/>
      <c r="B1539" s="163"/>
      <c r="C1539" s="163"/>
    </row>
    <row r="1540" spans="1:3" x14ac:dyDescent="0.25">
      <c r="A1540" s="163"/>
      <c r="B1540" s="163"/>
      <c r="C1540" s="163"/>
    </row>
    <row r="1541" spans="1:3" x14ac:dyDescent="0.25">
      <c r="A1541" s="163"/>
      <c r="B1541" s="163"/>
      <c r="C1541" s="163"/>
    </row>
    <row r="1542" spans="1:3" x14ac:dyDescent="0.25">
      <c r="A1542" s="163"/>
      <c r="B1542" s="163"/>
      <c r="C1542" s="163"/>
    </row>
    <row r="1543" spans="1:3" x14ac:dyDescent="0.25">
      <c r="A1543" s="163"/>
      <c r="B1543" s="163"/>
      <c r="C1543" s="163"/>
    </row>
    <row r="1544" spans="1:3" x14ac:dyDescent="0.25">
      <c r="A1544" s="163"/>
      <c r="B1544" s="163"/>
      <c r="C1544" s="163"/>
    </row>
    <row r="1545" spans="1:3" x14ac:dyDescent="0.25">
      <c r="A1545" s="163"/>
      <c r="B1545" s="163"/>
      <c r="C1545" s="163"/>
    </row>
    <row r="1546" spans="1:3" x14ac:dyDescent="0.25">
      <c r="A1546" s="163"/>
      <c r="B1546" s="163"/>
      <c r="C1546" s="163"/>
    </row>
    <row r="1547" spans="1:3" x14ac:dyDescent="0.25">
      <c r="A1547" s="163"/>
      <c r="B1547" s="163"/>
      <c r="C1547" s="163"/>
    </row>
    <row r="1548" spans="1:3" x14ac:dyDescent="0.25">
      <c r="A1548" s="163"/>
      <c r="B1548" s="163"/>
      <c r="C1548" s="163"/>
    </row>
    <row r="1549" spans="1:3" x14ac:dyDescent="0.25">
      <c r="A1549" s="163"/>
      <c r="B1549" s="163"/>
      <c r="C1549" s="163"/>
    </row>
    <row r="1550" spans="1:3" x14ac:dyDescent="0.25">
      <c r="A1550" s="163"/>
      <c r="B1550" s="163"/>
      <c r="C1550" s="163"/>
    </row>
    <row r="1551" spans="1:3" x14ac:dyDescent="0.25">
      <c r="A1551" s="163"/>
      <c r="B1551" s="163"/>
      <c r="C1551" s="163"/>
    </row>
    <row r="1552" spans="1:3" x14ac:dyDescent="0.25">
      <c r="A1552" s="163"/>
      <c r="B1552" s="163"/>
      <c r="C1552" s="163"/>
    </row>
    <row r="1553" spans="1:3" x14ac:dyDescent="0.25">
      <c r="A1553" s="163"/>
      <c r="B1553" s="163"/>
      <c r="C1553" s="163"/>
    </row>
    <row r="1554" spans="1:3" x14ac:dyDescent="0.25">
      <c r="A1554" s="163"/>
      <c r="B1554" s="163"/>
      <c r="C1554" s="163"/>
    </row>
    <row r="1555" spans="1:3" x14ac:dyDescent="0.25">
      <c r="A1555" s="163"/>
      <c r="B1555" s="163"/>
      <c r="C1555" s="163"/>
    </row>
    <row r="1556" spans="1:3" x14ac:dyDescent="0.25">
      <c r="A1556" s="163"/>
      <c r="B1556" s="163"/>
      <c r="C1556" s="163"/>
    </row>
    <row r="1557" spans="1:3" x14ac:dyDescent="0.25">
      <c r="A1557" s="163"/>
      <c r="B1557" s="163"/>
      <c r="C1557" s="163"/>
    </row>
    <row r="1558" spans="1:3" x14ac:dyDescent="0.25">
      <c r="A1558" s="163"/>
      <c r="B1558" s="163"/>
      <c r="C1558" s="163"/>
    </row>
    <row r="1559" spans="1:3" x14ac:dyDescent="0.25">
      <c r="A1559" s="163"/>
      <c r="B1559" s="163"/>
      <c r="C1559" s="163"/>
    </row>
    <row r="1560" spans="1:3" x14ac:dyDescent="0.25">
      <c r="A1560" s="163"/>
      <c r="B1560" s="163"/>
      <c r="C1560" s="163"/>
    </row>
    <row r="1561" spans="1:3" x14ac:dyDescent="0.25">
      <c r="A1561" s="163"/>
      <c r="B1561" s="163"/>
      <c r="C1561" s="163"/>
    </row>
    <row r="1562" spans="1:3" x14ac:dyDescent="0.25">
      <c r="A1562" s="163"/>
      <c r="B1562" s="163"/>
      <c r="C1562" s="163"/>
    </row>
    <row r="1563" spans="1:3" x14ac:dyDescent="0.25">
      <c r="A1563" s="163"/>
      <c r="B1563" s="163"/>
      <c r="C1563" s="163"/>
    </row>
    <row r="1564" spans="1:3" x14ac:dyDescent="0.25">
      <c r="A1564" s="163"/>
      <c r="B1564" s="163"/>
      <c r="C1564" s="163"/>
    </row>
    <row r="1565" spans="1:3" x14ac:dyDescent="0.25">
      <c r="A1565" s="163"/>
      <c r="B1565" s="163"/>
      <c r="C1565" s="163"/>
    </row>
    <row r="1566" spans="1:3" x14ac:dyDescent="0.25">
      <c r="A1566" s="163"/>
      <c r="B1566" s="163"/>
      <c r="C1566" s="163"/>
    </row>
    <row r="1567" spans="1:3" x14ac:dyDescent="0.25">
      <c r="A1567" s="163"/>
      <c r="B1567" s="163"/>
      <c r="C1567" s="163"/>
    </row>
    <row r="1568" spans="1:3" x14ac:dyDescent="0.25">
      <c r="A1568" s="163"/>
      <c r="B1568" s="163"/>
      <c r="C1568" s="163"/>
    </row>
    <row r="1569" spans="1:3" x14ac:dyDescent="0.25">
      <c r="A1569" s="163"/>
      <c r="B1569" s="163"/>
      <c r="C1569" s="163"/>
    </row>
    <row r="1570" spans="1:3" x14ac:dyDescent="0.25">
      <c r="A1570" s="163"/>
      <c r="B1570" s="163"/>
      <c r="C1570" s="163"/>
    </row>
    <row r="1571" spans="1:3" x14ac:dyDescent="0.25">
      <c r="A1571" s="163"/>
      <c r="B1571" s="163"/>
      <c r="C1571" s="163"/>
    </row>
    <row r="1572" spans="1:3" x14ac:dyDescent="0.25">
      <c r="A1572" s="163"/>
      <c r="B1572" s="163"/>
      <c r="C1572" s="163"/>
    </row>
    <row r="1573" spans="1:3" x14ac:dyDescent="0.25">
      <c r="A1573" s="163"/>
      <c r="B1573" s="163"/>
      <c r="C1573" s="163"/>
    </row>
    <row r="1574" spans="1:3" x14ac:dyDescent="0.25">
      <c r="A1574" s="163"/>
      <c r="B1574" s="163"/>
      <c r="C1574" s="163"/>
    </row>
    <row r="1575" spans="1:3" x14ac:dyDescent="0.25">
      <c r="A1575" s="163"/>
      <c r="B1575" s="163"/>
      <c r="C1575" s="163"/>
    </row>
    <row r="1576" spans="1:3" x14ac:dyDescent="0.25">
      <c r="A1576" s="163"/>
      <c r="B1576" s="163"/>
      <c r="C1576" s="163"/>
    </row>
    <row r="1577" spans="1:3" x14ac:dyDescent="0.25">
      <c r="A1577" s="163"/>
      <c r="B1577" s="163"/>
      <c r="C1577" s="163"/>
    </row>
    <row r="1578" spans="1:3" x14ac:dyDescent="0.25">
      <c r="A1578" s="163"/>
      <c r="B1578" s="163"/>
      <c r="C1578" s="163"/>
    </row>
    <row r="1579" spans="1:3" x14ac:dyDescent="0.25">
      <c r="A1579" s="163"/>
      <c r="B1579" s="163"/>
      <c r="C1579" s="163"/>
    </row>
    <row r="1580" spans="1:3" x14ac:dyDescent="0.25">
      <c r="A1580" s="163"/>
      <c r="B1580" s="163"/>
      <c r="C1580" s="163"/>
    </row>
    <row r="1581" spans="1:3" x14ac:dyDescent="0.25">
      <c r="A1581" s="163"/>
      <c r="B1581" s="163"/>
      <c r="C1581" s="163"/>
    </row>
    <row r="1582" spans="1:3" x14ac:dyDescent="0.25">
      <c r="A1582" s="163"/>
      <c r="B1582" s="163"/>
      <c r="C1582" s="163"/>
    </row>
    <row r="1583" spans="1:3" x14ac:dyDescent="0.25">
      <c r="A1583" s="163"/>
      <c r="B1583" s="163"/>
      <c r="C1583" s="163"/>
    </row>
    <row r="1584" spans="1:3" x14ac:dyDescent="0.25">
      <c r="A1584" s="163"/>
      <c r="B1584" s="163"/>
      <c r="C1584" s="163"/>
    </row>
    <row r="1585" spans="1:3" x14ac:dyDescent="0.25">
      <c r="A1585" s="163"/>
      <c r="B1585" s="163"/>
      <c r="C1585" s="163"/>
    </row>
    <row r="1586" spans="1:3" x14ac:dyDescent="0.25">
      <c r="A1586" s="163"/>
      <c r="B1586" s="163"/>
      <c r="C1586" s="163"/>
    </row>
    <row r="1587" spans="1:3" x14ac:dyDescent="0.25">
      <c r="A1587" s="163"/>
      <c r="B1587" s="163"/>
      <c r="C1587" s="163"/>
    </row>
    <row r="1588" spans="1:3" x14ac:dyDescent="0.25">
      <c r="A1588" s="163"/>
      <c r="B1588" s="163"/>
      <c r="C1588" s="163"/>
    </row>
    <row r="1589" spans="1:3" x14ac:dyDescent="0.25">
      <c r="A1589" s="163"/>
      <c r="B1589" s="163"/>
      <c r="C1589" s="163"/>
    </row>
    <row r="1590" spans="1:3" x14ac:dyDescent="0.25">
      <c r="A1590" s="163"/>
      <c r="B1590" s="163"/>
      <c r="C1590" s="163"/>
    </row>
    <row r="1591" spans="1:3" x14ac:dyDescent="0.25">
      <c r="A1591" s="163"/>
      <c r="B1591" s="163"/>
      <c r="C1591" s="163"/>
    </row>
    <row r="1592" spans="1:3" x14ac:dyDescent="0.25">
      <c r="A1592" s="163"/>
      <c r="B1592" s="163"/>
      <c r="C1592" s="163"/>
    </row>
    <row r="1593" spans="1:3" x14ac:dyDescent="0.25">
      <c r="A1593" s="163"/>
      <c r="B1593" s="163"/>
      <c r="C1593" s="163"/>
    </row>
    <row r="1594" spans="1:3" x14ac:dyDescent="0.25">
      <c r="A1594" s="163"/>
      <c r="B1594" s="163"/>
      <c r="C1594" s="163"/>
    </row>
    <row r="1595" spans="1:3" x14ac:dyDescent="0.25">
      <c r="A1595" s="163"/>
      <c r="B1595" s="163"/>
      <c r="C1595" s="163"/>
    </row>
    <row r="1596" spans="1:3" x14ac:dyDescent="0.25">
      <c r="A1596" s="163"/>
      <c r="B1596" s="163"/>
      <c r="C1596" s="163"/>
    </row>
    <row r="1597" spans="1:3" x14ac:dyDescent="0.25">
      <c r="A1597" s="163"/>
      <c r="B1597" s="163"/>
      <c r="C1597" s="163"/>
    </row>
    <row r="1598" spans="1:3" x14ac:dyDescent="0.25">
      <c r="A1598" s="163"/>
      <c r="B1598" s="163"/>
      <c r="C1598" s="163"/>
    </row>
    <row r="1599" spans="1:3" x14ac:dyDescent="0.25">
      <c r="A1599" s="163"/>
      <c r="B1599" s="163"/>
      <c r="C1599" s="163"/>
    </row>
    <row r="1600" spans="1:3" x14ac:dyDescent="0.25">
      <c r="A1600" s="163"/>
      <c r="B1600" s="163"/>
      <c r="C1600" s="163"/>
    </row>
    <row r="1601" spans="1:3" x14ac:dyDescent="0.25">
      <c r="A1601" s="163"/>
      <c r="B1601" s="163"/>
      <c r="C1601" s="163"/>
    </row>
    <row r="1602" spans="1:3" x14ac:dyDescent="0.25">
      <c r="A1602" s="163"/>
      <c r="B1602" s="163"/>
      <c r="C1602" s="163"/>
    </row>
    <row r="1603" spans="1:3" x14ac:dyDescent="0.25">
      <c r="A1603" s="163"/>
      <c r="B1603" s="163"/>
      <c r="C1603" s="163"/>
    </row>
    <row r="1604" spans="1:3" x14ac:dyDescent="0.25">
      <c r="A1604" s="163"/>
      <c r="B1604" s="163"/>
      <c r="C1604" s="163"/>
    </row>
    <row r="1605" spans="1:3" x14ac:dyDescent="0.25">
      <c r="A1605" s="163"/>
      <c r="B1605" s="163"/>
      <c r="C1605" s="163"/>
    </row>
    <row r="1606" spans="1:3" x14ac:dyDescent="0.25">
      <c r="A1606" s="163"/>
      <c r="B1606" s="163"/>
      <c r="C1606" s="163"/>
    </row>
    <row r="1607" spans="1:3" x14ac:dyDescent="0.25">
      <c r="A1607" s="163"/>
      <c r="B1607" s="163"/>
      <c r="C1607" s="163"/>
    </row>
    <row r="1608" spans="1:3" x14ac:dyDescent="0.25">
      <c r="A1608" s="163"/>
      <c r="B1608" s="163"/>
      <c r="C1608" s="163"/>
    </row>
    <row r="1609" spans="1:3" x14ac:dyDescent="0.25">
      <c r="A1609" s="163"/>
      <c r="B1609" s="163"/>
      <c r="C1609" s="163"/>
    </row>
    <row r="1610" spans="1:3" x14ac:dyDescent="0.25">
      <c r="A1610" s="163"/>
      <c r="B1610" s="163"/>
      <c r="C1610" s="163"/>
    </row>
    <row r="1611" spans="1:3" x14ac:dyDescent="0.25">
      <c r="A1611" s="163"/>
      <c r="B1611" s="163"/>
      <c r="C1611" s="163"/>
    </row>
    <row r="1612" spans="1:3" x14ac:dyDescent="0.25">
      <c r="A1612" s="163"/>
      <c r="B1612" s="163"/>
      <c r="C1612" s="163"/>
    </row>
    <row r="1613" spans="1:3" x14ac:dyDescent="0.25">
      <c r="A1613" s="163"/>
      <c r="B1613" s="163"/>
      <c r="C1613" s="163"/>
    </row>
    <row r="1614" spans="1:3" x14ac:dyDescent="0.25">
      <c r="A1614" s="163"/>
      <c r="B1614" s="163"/>
      <c r="C1614" s="163"/>
    </row>
    <row r="1615" spans="1:3" x14ac:dyDescent="0.25">
      <c r="A1615" s="163"/>
      <c r="B1615" s="163"/>
      <c r="C1615" s="163"/>
    </row>
    <row r="1616" spans="1:3" x14ac:dyDescent="0.25">
      <c r="A1616" s="163"/>
      <c r="B1616" s="163"/>
      <c r="C1616" s="163"/>
    </row>
    <row r="1617" spans="1:3" x14ac:dyDescent="0.25">
      <c r="A1617" s="163"/>
      <c r="B1617" s="163"/>
      <c r="C1617" s="163"/>
    </row>
    <row r="1618" spans="1:3" x14ac:dyDescent="0.25">
      <c r="A1618" s="163"/>
      <c r="B1618" s="163"/>
      <c r="C1618" s="163"/>
    </row>
    <row r="1619" spans="1:3" x14ac:dyDescent="0.25">
      <c r="A1619" s="163"/>
      <c r="B1619" s="163"/>
      <c r="C1619" s="163"/>
    </row>
    <row r="1620" spans="1:3" x14ac:dyDescent="0.25">
      <c r="A1620" s="163"/>
      <c r="B1620" s="163"/>
      <c r="C1620" s="163"/>
    </row>
    <row r="1621" spans="1:3" x14ac:dyDescent="0.25">
      <c r="A1621" s="163"/>
      <c r="B1621" s="163"/>
      <c r="C1621" s="163"/>
    </row>
    <row r="1622" spans="1:3" x14ac:dyDescent="0.25">
      <c r="A1622" s="163"/>
      <c r="B1622" s="163"/>
      <c r="C1622" s="163"/>
    </row>
    <row r="1623" spans="1:3" x14ac:dyDescent="0.25">
      <c r="A1623" s="163"/>
      <c r="B1623" s="163"/>
      <c r="C1623" s="163"/>
    </row>
    <row r="1624" spans="1:3" x14ac:dyDescent="0.25">
      <c r="A1624" s="163"/>
      <c r="B1624" s="163"/>
      <c r="C1624" s="163"/>
    </row>
    <row r="1625" spans="1:3" x14ac:dyDescent="0.25">
      <c r="A1625" s="163"/>
      <c r="B1625" s="163"/>
      <c r="C1625" s="163"/>
    </row>
    <row r="1626" spans="1:3" x14ac:dyDescent="0.25">
      <c r="A1626" s="163"/>
      <c r="B1626" s="163"/>
      <c r="C1626" s="163"/>
    </row>
    <row r="1627" spans="1:3" x14ac:dyDescent="0.25">
      <c r="A1627" s="163"/>
      <c r="B1627" s="163"/>
      <c r="C1627" s="163"/>
    </row>
    <row r="1628" spans="1:3" x14ac:dyDescent="0.25">
      <c r="A1628" s="163"/>
      <c r="B1628" s="163"/>
      <c r="C1628" s="163"/>
    </row>
    <row r="1629" spans="1:3" x14ac:dyDescent="0.25">
      <c r="A1629" s="163"/>
      <c r="B1629" s="163"/>
      <c r="C1629" s="163"/>
    </row>
    <row r="1630" spans="1:3" x14ac:dyDescent="0.25">
      <c r="A1630" s="163"/>
      <c r="B1630" s="163"/>
      <c r="C1630" s="163"/>
    </row>
    <row r="1631" spans="1:3" x14ac:dyDescent="0.25">
      <c r="A1631" s="163"/>
      <c r="B1631" s="163"/>
      <c r="C1631" s="163"/>
    </row>
    <row r="1632" spans="1:3" x14ac:dyDescent="0.25">
      <c r="A1632" s="163"/>
      <c r="B1632" s="163"/>
      <c r="C1632" s="163"/>
    </row>
    <row r="1633" spans="1:3" x14ac:dyDescent="0.25">
      <c r="A1633" s="163"/>
      <c r="B1633" s="163"/>
      <c r="C1633" s="163"/>
    </row>
    <row r="1634" spans="1:3" x14ac:dyDescent="0.25">
      <c r="A1634" s="163"/>
      <c r="B1634" s="163"/>
      <c r="C1634" s="163"/>
    </row>
    <row r="1635" spans="1:3" x14ac:dyDescent="0.25">
      <c r="A1635" s="163"/>
      <c r="B1635" s="163"/>
      <c r="C1635" s="163"/>
    </row>
    <row r="1636" spans="1:3" x14ac:dyDescent="0.25">
      <c r="A1636" s="163"/>
      <c r="B1636" s="163"/>
      <c r="C1636" s="163"/>
    </row>
    <row r="1637" spans="1:3" x14ac:dyDescent="0.25">
      <c r="A1637" s="163"/>
      <c r="B1637" s="163"/>
      <c r="C1637" s="163"/>
    </row>
    <row r="1638" spans="1:3" x14ac:dyDescent="0.25">
      <c r="A1638" s="163"/>
      <c r="B1638" s="163"/>
      <c r="C1638" s="163"/>
    </row>
    <row r="1639" spans="1:3" x14ac:dyDescent="0.25">
      <c r="A1639" s="163"/>
      <c r="B1639" s="163"/>
      <c r="C1639" s="163"/>
    </row>
    <row r="1640" spans="1:3" x14ac:dyDescent="0.25">
      <c r="A1640" s="163"/>
      <c r="B1640" s="163"/>
      <c r="C1640" s="163"/>
    </row>
    <row r="1641" spans="1:3" x14ac:dyDescent="0.25">
      <c r="A1641" s="163"/>
      <c r="B1641" s="163"/>
      <c r="C1641" s="163"/>
    </row>
    <row r="1642" spans="1:3" x14ac:dyDescent="0.25">
      <c r="A1642" s="163"/>
      <c r="B1642" s="163"/>
      <c r="C1642" s="163"/>
    </row>
    <row r="1643" spans="1:3" x14ac:dyDescent="0.25">
      <c r="A1643" s="163"/>
      <c r="B1643" s="163"/>
      <c r="C1643" s="163"/>
    </row>
    <row r="1644" spans="1:3" x14ac:dyDescent="0.25">
      <c r="A1644" s="163"/>
      <c r="B1644" s="163"/>
      <c r="C1644" s="163"/>
    </row>
    <row r="1645" spans="1:3" x14ac:dyDescent="0.25">
      <c r="A1645" s="163"/>
      <c r="B1645" s="163"/>
      <c r="C1645" s="163"/>
    </row>
    <row r="1646" spans="1:3" x14ac:dyDescent="0.25">
      <c r="A1646" s="163"/>
      <c r="B1646" s="163"/>
      <c r="C1646" s="163"/>
    </row>
    <row r="1647" spans="1:3" x14ac:dyDescent="0.25">
      <c r="A1647" s="163"/>
      <c r="B1647" s="163"/>
      <c r="C1647" s="163"/>
    </row>
    <row r="1648" spans="1:3" x14ac:dyDescent="0.25">
      <c r="A1648" s="163"/>
      <c r="B1648" s="163"/>
      <c r="C1648" s="163"/>
    </row>
    <row r="1649" spans="1:3" x14ac:dyDescent="0.25">
      <c r="A1649" s="163"/>
      <c r="B1649" s="163"/>
      <c r="C1649" s="163"/>
    </row>
    <row r="1650" spans="1:3" x14ac:dyDescent="0.25">
      <c r="A1650" s="163"/>
      <c r="B1650" s="163"/>
      <c r="C1650" s="163"/>
    </row>
    <row r="1651" spans="1:3" x14ac:dyDescent="0.25">
      <c r="A1651" s="163"/>
      <c r="B1651" s="163"/>
      <c r="C1651" s="163"/>
    </row>
    <row r="1652" spans="1:3" x14ac:dyDescent="0.25">
      <c r="A1652" s="163"/>
      <c r="B1652" s="163"/>
      <c r="C1652" s="163"/>
    </row>
    <row r="1653" spans="1:3" x14ac:dyDescent="0.25">
      <c r="A1653" s="163"/>
      <c r="B1653" s="163"/>
      <c r="C1653" s="163"/>
    </row>
    <row r="1654" spans="1:3" x14ac:dyDescent="0.25">
      <c r="A1654" s="163"/>
      <c r="B1654" s="163"/>
      <c r="C1654" s="163"/>
    </row>
    <row r="1655" spans="1:3" x14ac:dyDescent="0.25">
      <c r="A1655" s="163"/>
      <c r="B1655" s="163"/>
      <c r="C1655" s="163"/>
    </row>
    <row r="1656" spans="1:3" x14ac:dyDescent="0.25">
      <c r="A1656" s="163"/>
      <c r="B1656" s="163"/>
      <c r="C1656" s="163"/>
    </row>
    <row r="1657" spans="1:3" x14ac:dyDescent="0.25">
      <c r="A1657" s="163"/>
      <c r="B1657" s="163"/>
      <c r="C1657" s="163"/>
    </row>
    <row r="1658" spans="1:3" x14ac:dyDescent="0.25">
      <c r="A1658" s="163"/>
      <c r="B1658" s="163"/>
      <c r="C1658" s="163"/>
    </row>
    <row r="1659" spans="1:3" x14ac:dyDescent="0.25">
      <c r="A1659" s="163"/>
      <c r="B1659" s="163"/>
      <c r="C1659" s="163"/>
    </row>
    <row r="1660" spans="1:3" x14ac:dyDescent="0.25">
      <c r="A1660" s="163"/>
      <c r="B1660" s="163"/>
      <c r="C1660" s="163"/>
    </row>
    <row r="1661" spans="1:3" x14ac:dyDescent="0.25">
      <c r="A1661" s="163"/>
      <c r="B1661" s="163"/>
      <c r="C1661" s="163"/>
    </row>
    <row r="1662" spans="1:3" x14ac:dyDescent="0.25">
      <c r="A1662" s="163"/>
      <c r="B1662" s="163"/>
      <c r="C1662" s="163"/>
    </row>
    <row r="1663" spans="1:3" x14ac:dyDescent="0.25">
      <c r="A1663" s="163"/>
      <c r="B1663" s="163"/>
      <c r="C1663" s="163"/>
    </row>
    <row r="1664" spans="1:3" x14ac:dyDescent="0.25">
      <c r="A1664" s="163"/>
      <c r="B1664" s="163"/>
      <c r="C1664" s="163"/>
    </row>
    <row r="1665" spans="1:3" x14ac:dyDescent="0.25">
      <c r="A1665" s="163"/>
      <c r="B1665" s="163"/>
      <c r="C1665" s="163"/>
    </row>
    <row r="1666" spans="1:3" x14ac:dyDescent="0.25">
      <c r="A1666" s="163"/>
      <c r="B1666" s="163"/>
      <c r="C1666" s="163"/>
    </row>
    <row r="1667" spans="1:3" x14ac:dyDescent="0.25">
      <c r="A1667" s="163"/>
      <c r="B1667" s="163"/>
      <c r="C1667" s="163"/>
    </row>
    <row r="1668" spans="1:3" x14ac:dyDescent="0.25">
      <c r="A1668" s="163"/>
      <c r="B1668" s="163"/>
      <c r="C1668" s="163"/>
    </row>
    <row r="1669" spans="1:3" x14ac:dyDescent="0.25">
      <c r="A1669" s="163"/>
      <c r="B1669" s="163"/>
      <c r="C1669" s="163"/>
    </row>
    <row r="1670" spans="1:3" x14ac:dyDescent="0.25">
      <c r="A1670" s="163"/>
      <c r="B1670" s="163"/>
      <c r="C1670" s="163"/>
    </row>
    <row r="1671" spans="1:3" x14ac:dyDescent="0.25">
      <c r="A1671" s="163"/>
      <c r="B1671" s="163"/>
      <c r="C1671" s="163"/>
    </row>
    <row r="1672" spans="1:3" x14ac:dyDescent="0.25">
      <c r="A1672" s="163"/>
      <c r="B1672" s="163"/>
      <c r="C1672" s="163"/>
    </row>
    <row r="1673" spans="1:3" x14ac:dyDescent="0.25">
      <c r="A1673" s="163"/>
      <c r="B1673" s="163"/>
      <c r="C1673" s="163"/>
    </row>
    <row r="1674" spans="1:3" x14ac:dyDescent="0.25">
      <c r="A1674" s="163"/>
      <c r="B1674" s="163"/>
      <c r="C1674" s="163"/>
    </row>
    <row r="1675" spans="1:3" x14ac:dyDescent="0.25">
      <c r="A1675" s="163"/>
      <c r="B1675" s="163"/>
      <c r="C1675" s="163"/>
    </row>
    <row r="1676" spans="1:3" x14ac:dyDescent="0.25">
      <c r="A1676" s="163"/>
      <c r="B1676" s="163"/>
      <c r="C1676" s="163"/>
    </row>
    <row r="1677" spans="1:3" x14ac:dyDescent="0.25">
      <c r="A1677" s="163"/>
      <c r="B1677" s="163"/>
      <c r="C1677" s="163"/>
    </row>
    <row r="1678" spans="1:3" x14ac:dyDescent="0.25">
      <c r="A1678" s="163"/>
      <c r="B1678" s="163"/>
      <c r="C1678" s="163"/>
    </row>
    <row r="1679" spans="1:3" x14ac:dyDescent="0.25">
      <c r="A1679" s="163"/>
      <c r="B1679" s="163"/>
      <c r="C1679" s="163"/>
    </row>
    <row r="1680" spans="1:3" x14ac:dyDescent="0.25">
      <c r="A1680" s="163"/>
      <c r="B1680" s="163"/>
      <c r="C1680" s="163"/>
    </row>
    <row r="1681" spans="1:3" x14ac:dyDescent="0.25">
      <c r="A1681" s="163"/>
      <c r="B1681" s="163"/>
      <c r="C1681" s="163"/>
    </row>
    <row r="1682" spans="1:3" x14ac:dyDescent="0.25">
      <c r="A1682" s="163"/>
      <c r="B1682" s="163"/>
      <c r="C1682" s="163"/>
    </row>
    <row r="1683" spans="1:3" x14ac:dyDescent="0.25">
      <c r="A1683" s="163"/>
      <c r="B1683" s="163"/>
      <c r="C1683" s="163"/>
    </row>
    <row r="1684" spans="1:3" x14ac:dyDescent="0.25">
      <c r="A1684" s="163"/>
      <c r="B1684" s="163"/>
      <c r="C1684" s="163"/>
    </row>
    <row r="1685" spans="1:3" x14ac:dyDescent="0.25">
      <c r="A1685" s="163"/>
      <c r="B1685" s="163"/>
      <c r="C1685" s="163"/>
    </row>
    <row r="1686" spans="1:3" x14ac:dyDescent="0.25">
      <c r="A1686" s="163"/>
      <c r="B1686" s="163"/>
      <c r="C1686" s="163"/>
    </row>
    <row r="1687" spans="1:3" x14ac:dyDescent="0.25">
      <c r="A1687" s="163"/>
      <c r="B1687" s="163"/>
      <c r="C1687" s="163"/>
    </row>
    <row r="1688" spans="1:3" x14ac:dyDescent="0.25">
      <c r="A1688" s="163"/>
      <c r="B1688" s="163"/>
      <c r="C1688" s="163"/>
    </row>
    <row r="1689" spans="1:3" x14ac:dyDescent="0.25">
      <c r="A1689" s="163"/>
      <c r="B1689" s="163"/>
      <c r="C1689" s="163"/>
    </row>
    <row r="1690" spans="1:3" x14ac:dyDescent="0.25">
      <c r="A1690" s="163"/>
      <c r="B1690" s="163"/>
      <c r="C1690" s="163"/>
    </row>
    <row r="1691" spans="1:3" x14ac:dyDescent="0.25">
      <c r="A1691" s="163"/>
      <c r="B1691" s="163"/>
      <c r="C1691" s="163"/>
    </row>
    <row r="1692" spans="1:3" x14ac:dyDescent="0.25">
      <c r="A1692" s="163"/>
      <c r="B1692" s="163"/>
      <c r="C1692" s="163"/>
    </row>
    <row r="1693" spans="1:3" x14ac:dyDescent="0.25">
      <c r="A1693" s="163"/>
      <c r="B1693" s="163"/>
      <c r="C1693" s="163"/>
    </row>
    <row r="1694" spans="1:3" x14ac:dyDescent="0.25">
      <c r="A1694" s="163"/>
      <c r="B1694" s="163"/>
      <c r="C1694" s="163"/>
    </row>
    <row r="1695" spans="1:3" x14ac:dyDescent="0.25">
      <c r="A1695" s="163"/>
      <c r="B1695" s="163"/>
      <c r="C1695" s="163"/>
    </row>
    <row r="1696" spans="1:3" x14ac:dyDescent="0.25">
      <c r="A1696" s="163"/>
      <c r="B1696" s="163"/>
      <c r="C1696" s="163"/>
    </row>
    <row r="1697" spans="1:3" x14ac:dyDescent="0.25">
      <c r="A1697" s="163"/>
      <c r="B1697" s="163"/>
      <c r="C1697" s="163"/>
    </row>
    <row r="1698" spans="1:3" x14ac:dyDescent="0.25">
      <c r="A1698" s="163"/>
      <c r="B1698" s="163"/>
      <c r="C1698" s="163"/>
    </row>
    <row r="1699" spans="1:3" x14ac:dyDescent="0.25">
      <c r="A1699" s="163"/>
      <c r="B1699" s="163"/>
      <c r="C1699" s="163"/>
    </row>
    <row r="1700" spans="1:3" x14ac:dyDescent="0.25">
      <c r="A1700" s="163"/>
      <c r="B1700" s="163"/>
      <c r="C1700" s="163"/>
    </row>
    <row r="1701" spans="1:3" x14ac:dyDescent="0.25">
      <c r="A1701" s="163"/>
      <c r="B1701" s="163"/>
      <c r="C1701" s="163"/>
    </row>
    <row r="1702" spans="1:3" x14ac:dyDescent="0.25">
      <c r="A1702" s="163"/>
      <c r="B1702" s="163"/>
      <c r="C1702" s="163"/>
    </row>
    <row r="1703" spans="1:3" x14ac:dyDescent="0.25">
      <c r="A1703" s="163"/>
      <c r="B1703" s="163"/>
      <c r="C1703" s="163"/>
    </row>
    <row r="1704" spans="1:3" x14ac:dyDescent="0.25">
      <c r="A1704" s="163"/>
      <c r="B1704" s="163"/>
      <c r="C1704" s="163"/>
    </row>
    <row r="1705" spans="1:3" x14ac:dyDescent="0.25">
      <c r="A1705" s="163"/>
      <c r="B1705" s="163"/>
      <c r="C1705" s="163"/>
    </row>
    <row r="1706" spans="1:3" x14ac:dyDescent="0.25">
      <c r="A1706" s="163"/>
      <c r="B1706" s="163"/>
      <c r="C1706" s="163"/>
    </row>
    <row r="1707" spans="1:3" x14ac:dyDescent="0.25">
      <c r="A1707" s="163"/>
      <c r="B1707" s="163"/>
      <c r="C1707" s="163"/>
    </row>
    <row r="1708" spans="1:3" x14ac:dyDescent="0.25">
      <c r="A1708" s="163"/>
      <c r="B1708" s="163"/>
      <c r="C1708" s="163"/>
    </row>
    <row r="1709" spans="1:3" x14ac:dyDescent="0.25">
      <c r="A1709" s="163"/>
      <c r="B1709" s="163"/>
      <c r="C1709" s="163"/>
    </row>
    <row r="1710" spans="1:3" x14ac:dyDescent="0.25">
      <c r="A1710" s="163"/>
      <c r="B1710" s="163"/>
      <c r="C1710" s="163"/>
    </row>
    <row r="1711" spans="1:3" x14ac:dyDescent="0.25">
      <c r="A1711" s="163"/>
      <c r="B1711" s="163"/>
      <c r="C1711" s="163"/>
    </row>
    <row r="1712" spans="1:3" x14ac:dyDescent="0.25">
      <c r="A1712" s="163"/>
      <c r="B1712" s="163"/>
      <c r="C1712" s="163"/>
    </row>
    <row r="1713" spans="1:3" x14ac:dyDescent="0.25">
      <c r="A1713" s="163"/>
      <c r="B1713" s="163"/>
      <c r="C1713" s="163"/>
    </row>
    <row r="1714" spans="1:3" x14ac:dyDescent="0.25">
      <c r="A1714" s="163"/>
      <c r="B1714" s="163"/>
      <c r="C1714" s="163"/>
    </row>
    <row r="1715" spans="1:3" x14ac:dyDescent="0.25">
      <c r="A1715" s="163"/>
      <c r="B1715" s="163"/>
      <c r="C1715" s="163"/>
    </row>
    <row r="1716" spans="1:3" x14ac:dyDescent="0.25">
      <c r="A1716" s="163"/>
      <c r="B1716" s="163"/>
      <c r="C1716" s="163"/>
    </row>
    <row r="1717" spans="1:3" x14ac:dyDescent="0.25">
      <c r="A1717" s="163"/>
      <c r="B1717" s="163"/>
      <c r="C1717" s="163"/>
    </row>
    <row r="1718" spans="1:3" x14ac:dyDescent="0.25">
      <c r="A1718" s="163"/>
      <c r="B1718" s="163"/>
      <c r="C1718" s="163"/>
    </row>
    <row r="1719" spans="1:3" x14ac:dyDescent="0.25">
      <c r="A1719" s="163"/>
      <c r="B1719" s="163"/>
      <c r="C1719" s="163"/>
    </row>
    <row r="1720" spans="1:3" x14ac:dyDescent="0.25">
      <c r="A1720" s="163"/>
      <c r="B1720" s="163"/>
      <c r="C1720" s="163"/>
    </row>
    <row r="1721" spans="1:3" x14ac:dyDescent="0.25">
      <c r="A1721" s="163"/>
      <c r="B1721" s="163"/>
      <c r="C1721" s="163"/>
    </row>
    <row r="1722" spans="1:3" x14ac:dyDescent="0.25">
      <c r="A1722" s="163"/>
      <c r="B1722" s="163"/>
      <c r="C1722" s="163"/>
    </row>
    <row r="1723" spans="1:3" x14ac:dyDescent="0.25">
      <c r="A1723" s="163"/>
      <c r="B1723" s="163"/>
      <c r="C1723" s="163"/>
    </row>
    <row r="1724" spans="1:3" x14ac:dyDescent="0.25">
      <c r="A1724" s="163"/>
      <c r="B1724" s="163"/>
      <c r="C1724" s="163"/>
    </row>
    <row r="1725" spans="1:3" x14ac:dyDescent="0.25">
      <c r="A1725" s="163"/>
      <c r="B1725" s="163"/>
      <c r="C1725" s="163"/>
    </row>
    <row r="1726" spans="1:3" x14ac:dyDescent="0.25">
      <c r="A1726" s="163"/>
      <c r="B1726" s="163"/>
      <c r="C1726" s="163"/>
    </row>
    <row r="1727" spans="1:3" x14ac:dyDescent="0.25">
      <c r="A1727" s="163"/>
      <c r="B1727" s="163"/>
      <c r="C1727" s="163"/>
    </row>
    <row r="1728" spans="1:3" x14ac:dyDescent="0.25">
      <c r="A1728" s="163"/>
      <c r="B1728" s="163"/>
      <c r="C1728" s="163"/>
    </row>
    <row r="1729" spans="1:3" x14ac:dyDescent="0.25">
      <c r="A1729" s="163"/>
      <c r="B1729" s="163"/>
      <c r="C1729" s="163"/>
    </row>
    <row r="1730" spans="1:3" x14ac:dyDescent="0.25">
      <c r="A1730" s="163"/>
      <c r="B1730" s="163"/>
      <c r="C1730" s="163"/>
    </row>
    <row r="1731" spans="1:3" x14ac:dyDescent="0.25">
      <c r="A1731" s="163"/>
      <c r="B1731" s="163"/>
      <c r="C1731" s="163"/>
    </row>
    <row r="1732" spans="1:3" x14ac:dyDescent="0.25">
      <c r="A1732" s="163"/>
      <c r="B1732" s="163"/>
      <c r="C1732" s="163"/>
    </row>
    <row r="1733" spans="1:3" x14ac:dyDescent="0.25">
      <c r="A1733" s="163"/>
      <c r="B1733" s="163"/>
      <c r="C1733" s="163"/>
    </row>
    <row r="1734" spans="1:3" x14ac:dyDescent="0.25">
      <c r="A1734" s="163"/>
      <c r="B1734" s="163"/>
      <c r="C1734" s="163"/>
    </row>
    <row r="1735" spans="1:3" x14ac:dyDescent="0.25">
      <c r="A1735" s="163"/>
      <c r="B1735" s="163"/>
      <c r="C1735" s="163"/>
    </row>
    <row r="1736" spans="1:3" x14ac:dyDescent="0.25">
      <c r="A1736" s="163"/>
      <c r="B1736" s="163"/>
      <c r="C1736" s="163"/>
    </row>
    <row r="1737" spans="1:3" x14ac:dyDescent="0.25">
      <c r="A1737" s="163"/>
      <c r="B1737" s="163"/>
      <c r="C1737" s="163"/>
    </row>
    <row r="1738" spans="1:3" x14ac:dyDescent="0.25">
      <c r="A1738" s="163"/>
      <c r="B1738" s="163"/>
      <c r="C1738" s="163"/>
    </row>
    <row r="1739" spans="1:3" x14ac:dyDescent="0.25">
      <c r="A1739" s="163"/>
      <c r="B1739" s="163"/>
      <c r="C1739" s="163"/>
    </row>
    <row r="1740" spans="1:3" x14ac:dyDescent="0.25">
      <c r="A1740" s="163"/>
      <c r="B1740" s="163"/>
      <c r="C1740" s="163"/>
    </row>
    <row r="1741" spans="1:3" x14ac:dyDescent="0.25">
      <c r="A1741" s="163"/>
      <c r="B1741" s="163"/>
      <c r="C1741" s="163"/>
    </row>
    <row r="1742" spans="1:3" x14ac:dyDescent="0.25">
      <c r="A1742" s="163"/>
      <c r="B1742" s="163"/>
      <c r="C1742" s="163"/>
    </row>
    <row r="1743" spans="1:3" x14ac:dyDescent="0.25">
      <c r="A1743" s="163"/>
      <c r="B1743" s="163"/>
      <c r="C1743" s="163"/>
    </row>
    <row r="1744" spans="1:3" x14ac:dyDescent="0.25">
      <c r="A1744" s="163"/>
      <c r="B1744" s="163"/>
      <c r="C1744" s="163"/>
    </row>
    <row r="1745" spans="1:3" x14ac:dyDescent="0.25">
      <c r="A1745" s="163"/>
      <c r="B1745" s="163"/>
      <c r="C1745" s="163"/>
    </row>
    <row r="1746" spans="1:3" x14ac:dyDescent="0.25">
      <c r="A1746" s="163"/>
      <c r="B1746" s="163"/>
      <c r="C1746" s="163"/>
    </row>
    <row r="1747" spans="1:3" x14ac:dyDescent="0.25">
      <c r="A1747" s="163"/>
      <c r="B1747" s="163"/>
      <c r="C1747" s="163"/>
    </row>
    <row r="1748" spans="1:3" x14ac:dyDescent="0.25">
      <c r="A1748" s="163"/>
      <c r="B1748" s="163"/>
      <c r="C1748" s="163"/>
    </row>
    <row r="1749" spans="1:3" x14ac:dyDescent="0.25">
      <c r="A1749" s="163"/>
      <c r="B1749" s="163"/>
      <c r="C1749" s="163"/>
    </row>
    <row r="1750" spans="1:3" x14ac:dyDescent="0.25">
      <c r="A1750" s="163"/>
      <c r="B1750" s="163"/>
      <c r="C1750" s="163"/>
    </row>
    <row r="1751" spans="1:3" x14ac:dyDescent="0.25">
      <c r="A1751" s="163"/>
      <c r="B1751" s="163"/>
      <c r="C1751" s="163"/>
    </row>
    <row r="1752" spans="1:3" x14ac:dyDescent="0.25">
      <c r="A1752" s="163"/>
      <c r="B1752" s="163"/>
      <c r="C1752" s="163"/>
    </row>
    <row r="1753" spans="1:3" x14ac:dyDescent="0.25">
      <c r="A1753" s="163"/>
      <c r="B1753" s="163"/>
      <c r="C1753" s="163"/>
    </row>
    <row r="1754" spans="1:3" x14ac:dyDescent="0.25">
      <c r="A1754" s="163"/>
      <c r="B1754" s="163"/>
      <c r="C1754" s="163"/>
    </row>
    <row r="1755" spans="1:3" x14ac:dyDescent="0.25">
      <c r="A1755" s="163"/>
      <c r="B1755" s="163"/>
      <c r="C1755" s="163"/>
    </row>
    <row r="1756" spans="1:3" x14ac:dyDescent="0.25">
      <c r="A1756" s="163"/>
      <c r="B1756" s="163"/>
      <c r="C1756" s="163"/>
    </row>
    <row r="1757" spans="1:3" x14ac:dyDescent="0.25">
      <c r="A1757" s="163"/>
      <c r="B1757" s="163"/>
      <c r="C1757" s="163"/>
    </row>
    <row r="1758" spans="1:3" x14ac:dyDescent="0.25">
      <c r="A1758" s="163"/>
      <c r="B1758" s="163"/>
      <c r="C1758" s="163"/>
    </row>
    <row r="1759" spans="1:3" x14ac:dyDescent="0.25">
      <c r="A1759" s="163"/>
      <c r="B1759" s="163"/>
      <c r="C1759" s="163"/>
    </row>
    <row r="1760" spans="1:3" x14ac:dyDescent="0.25">
      <c r="A1760" s="163"/>
      <c r="B1760" s="163"/>
      <c r="C1760" s="163"/>
    </row>
    <row r="1761" spans="1:3" x14ac:dyDescent="0.25">
      <c r="A1761" s="163"/>
      <c r="B1761" s="163"/>
      <c r="C1761" s="163"/>
    </row>
    <row r="1762" spans="1:3" x14ac:dyDescent="0.25">
      <c r="A1762" s="163"/>
      <c r="B1762" s="163"/>
      <c r="C1762" s="163"/>
    </row>
    <row r="1763" spans="1:3" x14ac:dyDescent="0.25">
      <c r="A1763" s="163"/>
      <c r="B1763" s="163"/>
      <c r="C1763" s="163"/>
    </row>
    <row r="1764" spans="1:3" x14ac:dyDescent="0.25">
      <c r="A1764" s="163"/>
      <c r="B1764" s="163"/>
      <c r="C1764" s="163"/>
    </row>
    <row r="1765" spans="1:3" x14ac:dyDescent="0.25">
      <c r="A1765" s="163"/>
      <c r="B1765" s="163"/>
      <c r="C1765" s="163"/>
    </row>
    <row r="1766" spans="1:3" x14ac:dyDescent="0.25">
      <c r="A1766" s="163"/>
      <c r="B1766" s="163"/>
      <c r="C1766" s="163"/>
    </row>
    <row r="1767" spans="1:3" x14ac:dyDescent="0.25">
      <c r="A1767" s="163"/>
      <c r="B1767" s="163"/>
      <c r="C1767" s="163"/>
    </row>
    <row r="1768" spans="1:3" x14ac:dyDescent="0.25">
      <c r="A1768" s="163"/>
      <c r="B1768" s="163"/>
      <c r="C1768" s="163"/>
    </row>
    <row r="1769" spans="1:3" x14ac:dyDescent="0.25">
      <c r="A1769" s="163"/>
      <c r="B1769" s="163"/>
      <c r="C1769" s="163"/>
    </row>
    <row r="1770" spans="1:3" x14ac:dyDescent="0.25">
      <c r="A1770" s="163"/>
      <c r="B1770" s="163"/>
      <c r="C1770" s="163"/>
    </row>
    <row r="1771" spans="1:3" x14ac:dyDescent="0.25">
      <c r="A1771" s="163"/>
      <c r="B1771" s="163"/>
      <c r="C1771" s="163"/>
    </row>
    <row r="1772" spans="1:3" x14ac:dyDescent="0.25">
      <c r="A1772" s="163"/>
      <c r="B1772" s="163"/>
      <c r="C1772" s="163"/>
    </row>
    <row r="1773" spans="1:3" x14ac:dyDescent="0.25">
      <c r="A1773" s="163"/>
      <c r="B1773" s="163"/>
      <c r="C1773" s="163"/>
    </row>
    <row r="1774" spans="1:3" x14ac:dyDescent="0.25">
      <c r="A1774" s="163"/>
      <c r="B1774" s="163"/>
      <c r="C1774" s="163"/>
    </row>
    <row r="1775" spans="1:3" x14ac:dyDescent="0.25">
      <c r="A1775" s="163"/>
      <c r="B1775" s="163"/>
      <c r="C1775" s="163"/>
    </row>
    <row r="1776" spans="1:3" x14ac:dyDescent="0.25">
      <c r="A1776" s="163"/>
      <c r="B1776" s="163"/>
      <c r="C1776" s="163"/>
    </row>
    <row r="1777" spans="1:3" x14ac:dyDescent="0.25">
      <c r="A1777" s="163"/>
      <c r="B1777" s="163"/>
      <c r="C1777" s="163"/>
    </row>
    <row r="1778" spans="1:3" x14ac:dyDescent="0.25">
      <c r="A1778" s="163"/>
      <c r="B1778" s="163"/>
      <c r="C1778" s="163"/>
    </row>
    <row r="1779" spans="1:3" x14ac:dyDescent="0.25">
      <c r="A1779" s="163"/>
      <c r="B1779" s="163"/>
      <c r="C1779" s="163"/>
    </row>
    <row r="1780" spans="1:3" x14ac:dyDescent="0.25">
      <c r="A1780" s="163"/>
      <c r="B1780" s="163"/>
      <c r="C1780" s="163"/>
    </row>
    <row r="1781" spans="1:3" x14ac:dyDescent="0.25">
      <c r="A1781" s="163"/>
      <c r="B1781" s="163"/>
      <c r="C1781" s="163"/>
    </row>
    <row r="1782" spans="1:3" x14ac:dyDescent="0.25">
      <c r="A1782" s="163"/>
      <c r="B1782" s="163"/>
      <c r="C1782" s="163"/>
    </row>
    <row r="1783" spans="1:3" x14ac:dyDescent="0.25">
      <c r="A1783" s="163"/>
      <c r="B1783" s="163"/>
      <c r="C1783" s="163"/>
    </row>
    <row r="1784" spans="1:3" x14ac:dyDescent="0.25">
      <c r="A1784" s="163"/>
      <c r="B1784" s="163"/>
      <c r="C1784" s="163"/>
    </row>
    <row r="1785" spans="1:3" x14ac:dyDescent="0.25">
      <c r="A1785" s="163"/>
      <c r="B1785" s="163"/>
      <c r="C1785" s="163"/>
    </row>
    <row r="1786" spans="1:3" x14ac:dyDescent="0.25">
      <c r="A1786" s="163"/>
      <c r="B1786" s="163"/>
      <c r="C1786" s="163"/>
    </row>
    <row r="1787" spans="1:3" x14ac:dyDescent="0.25">
      <c r="A1787" s="163"/>
      <c r="B1787" s="163"/>
      <c r="C1787" s="163"/>
    </row>
    <row r="1788" spans="1:3" x14ac:dyDescent="0.25">
      <c r="A1788" s="163"/>
      <c r="B1788" s="163"/>
      <c r="C1788" s="163"/>
    </row>
    <row r="1789" spans="1:3" x14ac:dyDescent="0.25">
      <c r="A1789" s="163"/>
      <c r="B1789" s="163"/>
      <c r="C1789" s="163"/>
    </row>
    <row r="1790" spans="1:3" x14ac:dyDescent="0.25">
      <c r="A1790" s="163"/>
      <c r="B1790" s="163"/>
      <c r="C1790" s="163"/>
    </row>
    <row r="1791" spans="1:3" x14ac:dyDescent="0.25">
      <c r="A1791" s="163"/>
      <c r="B1791" s="163"/>
      <c r="C1791" s="163"/>
    </row>
    <row r="1792" spans="1:3" x14ac:dyDescent="0.25">
      <c r="A1792" s="163"/>
      <c r="B1792" s="163"/>
      <c r="C1792" s="163"/>
    </row>
    <row r="1793" spans="1:3" x14ac:dyDescent="0.25">
      <c r="A1793" s="163"/>
      <c r="B1793" s="163"/>
      <c r="C1793" s="163"/>
    </row>
    <row r="1794" spans="1:3" x14ac:dyDescent="0.25">
      <c r="A1794" s="163"/>
      <c r="B1794" s="163"/>
      <c r="C1794" s="163"/>
    </row>
    <row r="1795" spans="1:3" x14ac:dyDescent="0.25">
      <c r="A1795" s="163"/>
      <c r="B1795" s="163"/>
      <c r="C1795" s="163"/>
    </row>
    <row r="1796" spans="1:3" x14ac:dyDescent="0.25">
      <c r="A1796" s="163"/>
      <c r="B1796" s="163"/>
      <c r="C1796" s="163"/>
    </row>
    <row r="1797" spans="1:3" x14ac:dyDescent="0.25">
      <c r="A1797" s="163"/>
      <c r="B1797" s="163"/>
      <c r="C1797" s="163"/>
    </row>
    <row r="1798" spans="1:3" x14ac:dyDescent="0.25">
      <c r="A1798" s="163"/>
      <c r="B1798" s="163"/>
      <c r="C1798" s="163"/>
    </row>
    <row r="1799" spans="1:3" x14ac:dyDescent="0.25">
      <c r="A1799" s="163"/>
      <c r="B1799" s="163"/>
      <c r="C1799" s="163"/>
    </row>
    <row r="1800" spans="1:3" x14ac:dyDescent="0.25">
      <c r="A1800" s="163"/>
      <c r="B1800" s="163"/>
      <c r="C1800" s="163"/>
    </row>
    <row r="1801" spans="1:3" x14ac:dyDescent="0.25">
      <c r="A1801" s="163"/>
      <c r="B1801" s="163"/>
      <c r="C1801" s="163"/>
    </row>
    <row r="1802" spans="1:3" x14ac:dyDescent="0.25">
      <c r="A1802" s="163"/>
      <c r="B1802" s="163"/>
      <c r="C1802" s="163"/>
    </row>
    <row r="1803" spans="1:3" x14ac:dyDescent="0.25">
      <c r="A1803" s="163"/>
      <c r="B1803" s="163"/>
      <c r="C1803" s="163"/>
    </row>
    <row r="1804" spans="1:3" x14ac:dyDescent="0.25">
      <c r="A1804" s="163"/>
      <c r="B1804" s="163"/>
      <c r="C1804" s="163"/>
    </row>
    <row r="1805" spans="1:3" x14ac:dyDescent="0.25">
      <c r="A1805" s="163"/>
      <c r="B1805" s="163"/>
      <c r="C1805" s="163"/>
    </row>
    <row r="1806" spans="1:3" x14ac:dyDescent="0.25">
      <c r="A1806" s="163"/>
      <c r="B1806" s="163"/>
      <c r="C1806" s="163"/>
    </row>
    <row r="1807" spans="1:3" x14ac:dyDescent="0.25">
      <c r="A1807" s="163"/>
      <c r="B1807" s="163"/>
      <c r="C1807" s="163"/>
    </row>
    <row r="1808" spans="1:3" x14ac:dyDescent="0.25">
      <c r="A1808" s="163"/>
      <c r="B1808" s="163"/>
      <c r="C1808" s="163"/>
    </row>
    <row r="1809" spans="1:3" x14ac:dyDescent="0.25">
      <c r="A1809" s="163"/>
      <c r="B1809" s="163"/>
      <c r="C1809" s="163"/>
    </row>
    <row r="1810" spans="1:3" x14ac:dyDescent="0.25">
      <c r="A1810" s="163"/>
      <c r="B1810" s="163"/>
      <c r="C1810" s="163"/>
    </row>
    <row r="1811" spans="1:3" x14ac:dyDescent="0.25">
      <c r="A1811" s="163"/>
      <c r="B1811" s="163"/>
      <c r="C1811" s="163"/>
    </row>
    <row r="1812" spans="1:3" x14ac:dyDescent="0.25">
      <c r="A1812" s="163"/>
      <c r="B1812" s="163"/>
      <c r="C1812" s="163"/>
    </row>
    <row r="1813" spans="1:3" x14ac:dyDescent="0.25">
      <c r="A1813" s="163"/>
      <c r="B1813" s="163"/>
      <c r="C1813" s="163"/>
    </row>
    <row r="1814" spans="1:3" x14ac:dyDescent="0.25">
      <c r="A1814" s="163"/>
      <c r="B1814" s="163"/>
      <c r="C1814" s="163"/>
    </row>
    <row r="1815" spans="1:3" x14ac:dyDescent="0.25">
      <c r="A1815" s="163"/>
      <c r="B1815" s="163"/>
      <c r="C1815" s="163"/>
    </row>
    <row r="1816" spans="1:3" x14ac:dyDescent="0.25">
      <c r="A1816" s="163"/>
      <c r="B1816" s="163"/>
      <c r="C1816" s="163"/>
    </row>
    <row r="1817" spans="1:3" x14ac:dyDescent="0.25">
      <c r="A1817" s="163"/>
      <c r="B1817" s="163"/>
      <c r="C1817" s="163"/>
    </row>
    <row r="1818" spans="1:3" x14ac:dyDescent="0.25">
      <c r="A1818" s="163"/>
      <c r="B1818" s="163"/>
      <c r="C1818" s="163"/>
    </row>
    <row r="1819" spans="1:3" x14ac:dyDescent="0.25">
      <c r="A1819" s="163"/>
      <c r="B1819" s="163"/>
      <c r="C1819" s="163"/>
    </row>
    <row r="1820" spans="1:3" x14ac:dyDescent="0.25">
      <c r="A1820" s="163"/>
      <c r="B1820" s="163"/>
      <c r="C1820" s="163"/>
    </row>
    <row r="1821" spans="1:3" x14ac:dyDescent="0.25">
      <c r="A1821" s="163"/>
      <c r="B1821" s="163"/>
      <c r="C1821" s="163"/>
    </row>
    <row r="1822" spans="1:3" x14ac:dyDescent="0.25">
      <c r="A1822" s="163"/>
      <c r="B1822" s="163"/>
      <c r="C1822" s="163"/>
    </row>
    <row r="1823" spans="1:3" x14ac:dyDescent="0.25">
      <c r="A1823" s="163"/>
      <c r="B1823" s="163"/>
      <c r="C1823" s="163"/>
    </row>
    <row r="1824" spans="1:3" x14ac:dyDescent="0.25">
      <c r="A1824" s="163"/>
      <c r="B1824" s="163"/>
      <c r="C1824" s="163"/>
    </row>
    <row r="1825" spans="1:3" x14ac:dyDescent="0.25">
      <c r="A1825" s="163"/>
      <c r="B1825" s="163"/>
      <c r="C1825" s="163"/>
    </row>
    <row r="1826" spans="1:3" x14ac:dyDescent="0.25">
      <c r="A1826" s="163"/>
      <c r="B1826" s="163"/>
      <c r="C1826" s="163"/>
    </row>
    <row r="1827" spans="1:3" x14ac:dyDescent="0.25">
      <c r="A1827" s="163"/>
      <c r="B1827" s="163"/>
      <c r="C1827" s="163"/>
    </row>
    <row r="1828" spans="1:3" x14ac:dyDescent="0.25">
      <c r="A1828" s="163"/>
      <c r="B1828" s="163"/>
      <c r="C1828" s="163"/>
    </row>
    <row r="1829" spans="1:3" x14ac:dyDescent="0.25">
      <c r="A1829" s="163"/>
      <c r="B1829" s="163"/>
      <c r="C1829" s="163"/>
    </row>
    <row r="1830" spans="1:3" x14ac:dyDescent="0.25">
      <c r="A1830" s="163"/>
      <c r="B1830" s="163"/>
      <c r="C1830" s="163"/>
    </row>
    <row r="1831" spans="1:3" x14ac:dyDescent="0.25">
      <c r="A1831" s="163"/>
      <c r="B1831" s="163"/>
      <c r="C1831" s="163"/>
    </row>
    <row r="1832" spans="1:3" x14ac:dyDescent="0.25">
      <c r="A1832" s="163"/>
      <c r="B1832" s="163"/>
      <c r="C1832" s="163"/>
    </row>
    <row r="1833" spans="1:3" x14ac:dyDescent="0.25">
      <c r="A1833" s="163"/>
      <c r="B1833" s="163"/>
      <c r="C1833" s="163"/>
    </row>
    <row r="1834" spans="1:3" x14ac:dyDescent="0.25">
      <c r="A1834" s="163"/>
      <c r="B1834" s="163"/>
      <c r="C1834" s="163"/>
    </row>
    <row r="1835" spans="1:3" x14ac:dyDescent="0.25">
      <c r="A1835" s="163"/>
      <c r="B1835" s="163"/>
      <c r="C1835" s="163"/>
    </row>
    <row r="1836" spans="1:3" x14ac:dyDescent="0.25">
      <c r="A1836" s="163"/>
      <c r="B1836" s="163"/>
      <c r="C1836" s="163"/>
    </row>
    <row r="1837" spans="1:3" x14ac:dyDescent="0.25">
      <c r="A1837" s="163"/>
      <c r="B1837" s="163"/>
      <c r="C1837" s="163"/>
    </row>
    <row r="1838" spans="1:3" x14ac:dyDescent="0.25">
      <c r="A1838" s="163"/>
      <c r="B1838" s="163"/>
      <c r="C1838" s="163"/>
    </row>
    <row r="1839" spans="1:3" x14ac:dyDescent="0.25">
      <c r="A1839" s="163"/>
      <c r="B1839" s="163"/>
      <c r="C1839" s="163"/>
    </row>
    <row r="1840" spans="1:3" x14ac:dyDescent="0.25">
      <c r="A1840" s="163"/>
      <c r="B1840" s="163"/>
      <c r="C1840" s="163"/>
    </row>
    <row r="1841" spans="1:3" x14ac:dyDescent="0.25">
      <c r="A1841" s="163"/>
      <c r="B1841" s="163"/>
      <c r="C1841" s="163"/>
    </row>
    <row r="1842" spans="1:3" x14ac:dyDescent="0.25">
      <c r="A1842" s="163"/>
      <c r="B1842" s="163"/>
      <c r="C1842" s="163"/>
    </row>
    <row r="1843" spans="1:3" x14ac:dyDescent="0.25">
      <c r="A1843" s="163"/>
      <c r="B1843" s="163"/>
      <c r="C1843" s="163"/>
    </row>
    <row r="1844" spans="1:3" x14ac:dyDescent="0.25">
      <c r="A1844" s="163"/>
      <c r="B1844" s="163"/>
      <c r="C1844" s="163"/>
    </row>
    <row r="1845" spans="1:3" x14ac:dyDescent="0.25">
      <c r="A1845" s="163"/>
      <c r="B1845" s="163"/>
      <c r="C1845" s="163"/>
    </row>
    <row r="1846" spans="1:3" x14ac:dyDescent="0.25">
      <c r="A1846" s="163"/>
      <c r="B1846" s="163"/>
      <c r="C1846" s="163"/>
    </row>
    <row r="1847" spans="1:3" x14ac:dyDescent="0.25">
      <c r="A1847" s="163"/>
      <c r="B1847" s="163"/>
      <c r="C1847" s="163"/>
    </row>
    <row r="1848" spans="1:3" x14ac:dyDescent="0.25">
      <c r="A1848" s="163"/>
      <c r="B1848" s="163"/>
      <c r="C1848" s="163"/>
    </row>
    <row r="1849" spans="1:3" x14ac:dyDescent="0.25">
      <c r="A1849" s="163"/>
      <c r="B1849" s="163"/>
      <c r="C1849" s="163"/>
    </row>
    <row r="1850" spans="1:3" x14ac:dyDescent="0.25">
      <c r="A1850" s="163"/>
      <c r="B1850" s="163"/>
      <c r="C1850" s="163"/>
    </row>
    <row r="1851" spans="1:3" x14ac:dyDescent="0.25">
      <c r="A1851" s="163"/>
      <c r="B1851" s="163"/>
      <c r="C1851" s="163"/>
    </row>
    <row r="1852" spans="1:3" x14ac:dyDescent="0.25">
      <c r="A1852" s="163"/>
      <c r="B1852" s="163"/>
      <c r="C1852" s="163"/>
    </row>
    <row r="1853" spans="1:3" x14ac:dyDescent="0.25">
      <c r="A1853" s="163"/>
      <c r="B1853" s="163"/>
      <c r="C1853" s="163"/>
    </row>
    <row r="1854" spans="1:3" x14ac:dyDescent="0.25">
      <c r="A1854" s="163"/>
      <c r="B1854" s="163"/>
      <c r="C1854" s="163"/>
    </row>
    <row r="1855" spans="1:3" x14ac:dyDescent="0.25">
      <c r="A1855" s="163"/>
      <c r="B1855" s="163"/>
      <c r="C1855" s="163"/>
    </row>
    <row r="1856" spans="1:3" x14ac:dyDescent="0.25">
      <c r="A1856" s="163"/>
      <c r="B1856" s="163"/>
      <c r="C1856" s="163"/>
    </row>
    <row r="1857" spans="1:3" x14ac:dyDescent="0.25">
      <c r="A1857" s="163"/>
      <c r="B1857" s="163"/>
      <c r="C1857" s="163"/>
    </row>
    <row r="1858" spans="1:3" x14ac:dyDescent="0.25">
      <c r="A1858" s="163"/>
      <c r="B1858" s="163"/>
      <c r="C1858" s="163"/>
    </row>
    <row r="1859" spans="1:3" x14ac:dyDescent="0.25">
      <c r="A1859" s="163"/>
      <c r="B1859" s="163"/>
      <c r="C1859" s="163"/>
    </row>
    <row r="1860" spans="1:3" x14ac:dyDescent="0.25">
      <c r="A1860" s="163"/>
      <c r="B1860" s="163"/>
      <c r="C1860" s="163"/>
    </row>
    <row r="1861" spans="1:3" x14ac:dyDescent="0.25">
      <c r="A1861" s="163"/>
      <c r="B1861" s="163"/>
      <c r="C1861" s="163"/>
    </row>
    <row r="1862" spans="1:3" x14ac:dyDescent="0.25">
      <c r="A1862" s="163"/>
      <c r="B1862" s="163"/>
      <c r="C1862" s="163"/>
    </row>
    <row r="1863" spans="1:3" x14ac:dyDescent="0.25">
      <c r="A1863" s="163"/>
      <c r="B1863" s="163"/>
      <c r="C1863" s="163"/>
    </row>
    <row r="1864" spans="1:3" x14ac:dyDescent="0.25">
      <c r="A1864" s="163"/>
      <c r="B1864" s="163"/>
      <c r="C1864" s="163"/>
    </row>
    <row r="1865" spans="1:3" x14ac:dyDescent="0.25">
      <c r="A1865" s="163"/>
      <c r="B1865" s="163"/>
      <c r="C1865" s="163"/>
    </row>
    <row r="1866" spans="1:3" x14ac:dyDescent="0.25">
      <c r="A1866" s="163"/>
      <c r="B1866" s="163"/>
      <c r="C1866" s="163"/>
    </row>
    <row r="1867" spans="1:3" x14ac:dyDescent="0.25">
      <c r="A1867" s="163"/>
      <c r="B1867" s="163"/>
      <c r="C1867" s="163"/>
    </row>
    <row r="1868" spans="1:3" x14ac:dyDescent="0.25">
      <c r="A1868" s="163"/>
      <c r="B1868" s="163"/>
      <c r="C1868" s="163"/>
    </row>
    <row r="1869" spans="1:3" x14ac:dyDescent="0.25">
      <c r="A1869" s="163"/>
      <c r="B1869" s="163"/>
      <c r="C1869" s="163"/>
    </row>
    <row r="1870" spans="1:3" x14ac:dyDescent="0.25">
      <c r="A1870" s="163"/>
      <c r="B1870" s="163"/>
      <c r="C1870" s="163"/>
    </row>
    <row r="1871" spans="1:3" x14ac:dyDescent="0.25">
      <c r="A1871" s="163"/>
      <c r="B1871" s="163"/>
      <c r="C1871" s="163"/>
    </row>
    <row r="1872" spans="1:3" x14ac:dyDescent="0.25">
      <c r="A1872" s="163"/>
      <c r="B1872" s="163"/>
      <c r="C1872" s="163"/>
    </row>
    <row r="1873" spans="1:3" x14ac:dyDescent="0.25">
      <c r="A1873" s="163"/>
      <c r="B1873" s="163"/>
      <c r="C1873" s="163"/>
    </row>
    <row r="1874" spans="1:3" x14ac:dyDescent="0.25">
      <c r="A1874" s="163"/>
      <c r="B1874" s="163"/>
      <c r="C1874" s="163"/>
    </row>
    <row r="1875" spans="1:3" x14ac:dyDescent="0.25">
      <c r="A1875" s="163"/>
      <c r="B1875" s="163"/>
      <c r="C1875" s="163"/>
    </row>
    <row r="1876" spans="1:3" x14ac:dyDescent="0.25">
      <c r="A1876" s="163"/>
      <c r="B1876" s="163"/>
      <c r="C1876" s="163"/>
    </row>
    <row r="1877" spans="1:3" x14ac:dyDescent="0.25">
      <c r="A1877" s="163"/>
      <c r="B1877" s="163"/>
      <c r="C1877" s="163"/>
    </row>
    <row r="1878" spans="1:3" x14ac:dyDescent="0.25">
      <c r="A1878" s="163"/>
      <c r="B1878" s="163"/>
      <c r="C1878" s="163"/>
    </row>
    <row r="1879" spans="1:3" x14ac:dyDescent="0.25">
      <c r="A1879" s="163"/>
      <c r="B1879" s="163"/>
      <c r="C1879" s="163"/>
    </row>
    <row r="1880" spans="1:3" x14ac:dyDescent="0.25">
      <c r="A1880" s="163"/>
      <c r="B1880" s="163"/>
      <c r="C1880" s="163"/>
    </row>
    <row r="1881" spans="1:3" x14ac:dyDescent="0.25">
      <c r="A1881" s="163"/>
      <c r="B1881" s="163"/>
      <c r="C1881" s="163"/>
    </row>
    <row r="1882" spans="1:3" x14ac:dyDescent="0.25">
      <c r="A1882" s="163"/>
      <c r="B1882" s="163"/>
      <c r="C1882" s="163"/>
    </row>
    <row r="1883" spans="1:3" x14ac:dyDescent="0.25">
      <c r="A1883" s="163"/>
      <c r="B1883" s="163"/>
      <c r="C1883" s="163"/>
    </row>
    <row r="1884" spans="1:3" x14ac:dyDescent="0.25">
      <c r="A1884" s="163"/>
      <c r="B1884" s="163"/>
      <c r="C1884" s="163"/>
    </row>
    <row r="1885" spans="1:3" x14ac:dyDescent="0.25">
      <c r="A1885" s="163"/>
      <c r="B1885" s="163"/>
      <c r="C1885" s="163"/>
    </row>
    <row r="1886" spans="1:3" x14ac:dyDescent="0.25">
      <c r="A1886" s="163"/>
      <c r="B1886" s="163"/>
      <c r="C1886" s="163"/>
    </row>
    <row r="1887" spans="1:3" x14ac:dyDescent="0.25">
      <c r="A1887" s="163"/>
      <c r="B1887" s="163"/>
      <c r="C1887" s="163"/>
    </row>
    <row r="1888" spans="1:3" x14ac:dyDescent="0.25">
      <c r="A1888" s="163"/>
      <c r="B1888" s="163"/>
      <c r="C1888" s="163"/>
    </row>
    <row r="1889" spans="1:3" x14ac:dyDescent="0.25">
      <c r="A1889" s="163"/>
      <c r="B1889" s="163"/>
      <c r="C1889" s="163"/>
    </row>
    <row r="1890" spans="1:3" x14ac:dyDescent="0.25">
      <c r="A1890" s="163"/>
      <c r="B1890" s="163"/>
      <c r="C1890" s="163"/>
    </row>
    <row r="1891" spans="1:3" x14ac:dyDescent="0.25">
      <c r="A1891" s="163"/>
      <c r="B1891" s="163"/>
      <c r="C1891" s="163"/>
    </row>
    <row r="1892" spans="1:3" x14ac:dyDescent="0.25">
      <c r="A1892" s="163"/>
      <c r="B1892" s="163"/>
      <c r="C1892" s="163"/>
    </row>
    <row r="1893" spans="1:3" x14ac:dyDescent="0.25">
      <c r="A1893" s="163"/>
      <c r="B1893" s="163"/>
      <c r="C1893" s="163"/>
    </row>
    <row r="1894" spans="1:3" x14ac:dyDescent="0.25">
      <c r="A1894" s="163"/>
      <c r="B1894" s="163"/>
      <c r="C1894" s="163"/>
    </row>
    <row r="1895" spans="1:3" x14ac:dyDescent="0.25">
      <c r="A1895" s="163"/>
      <c r="B1895" s="163"/>
      <c r="C1895" s="163"/>
    </row>
    <row r="1896" spans="1:3" x14ac:dyDescent="0.25">
      <c r="A1896" s="163"/>
      <c r="B1896" s="163"/>
      <c r="C1896" s="163"/>
    </row>
    <row r="1897" spans="1:3" x14ac:dyDescent="0.25">
      <c r="A1897" s="163"/>
      <c r="B1897" s="163"/>
      <c r="C1897" s="163"/>
    </row>
    <row r="1898" spans="1:3" x14ac:dyDescent="0.25">
      <c r="A1898" s="163"/>
      <c r="B1898" s="163"/>
      <c r="C1898" s="163"/>
    </row>
    <row r="1899" spans="1:3" x14ac:dyDescent="0.25">
      <c r="A1899" s="163"/>
      <c r="B1899" s="163"/>
      <c r="C1899" s="163"/>
    </row>
    <row r="1900" spans="1:3" x14ac:dyDescent="0.25">
      <c r="A1900" s="163"/>
      <c r="B1900" s="163"/>
      <c r="C1900" s="163"/>
    </row>
    <row r="1901" spans="1:3" x14ac:dyDescent="0.25">
      <c r="A1901" s="163"/>
      <c r="B1901" s="163"/>
      <c r="C1901" s="163"/>
    </row>
    <row r="1902" spans="1:3" x14ac:dyDescent="0.25">
      <c r="A1902" s="163"/>
      <c r="B1902" s="163"/>
      <c r="C1902" s="163"/>
    </row>
    <row r="1903" spans="1:3" x14ac:dyDescent="0.25">
      <c r="A1903" s="163"/>
      <c r="B1903" s="163"/>
      <c r="C1903" s="163"/>
    </row>
    <row r="1904" spans="1:3" x14ac:dyDescent="0.25">
      <c r="A1904" s="163"/>
      <c r="B1904" s="163"/>
      <c r="C1904" s="163"/>
    </row>
    <row r="1905" spans="1:3" x14ac:dyDescent="0.25">
      <c r="A1905" s="163"/>
      <c r="B1905" s="163"/>
      <c r="C1905" s="163"/>
    </row>
    <row r="1906" spans="1:3" x14ac:dyDescent="0.25">
      <c r="A1906" s="163"/>
      <c r="B1906" s="163"/>
      <c r="C1906" s="163"/>
    </row>
    <row r="1907" spans="1:3" x14ac:dyDescent="0.25">
      <c r="A1907" s="163"/>
      <c r="B1907" s="163"/>
      <c r="C1907" s="163"/>
    </row>
    <row r="1908" spans="1:3" x14ac:dyDescent="0.25">
      <c r="A1908" s="163"/>
      <c r="B1908" s="163"/>
      <c r="C1908" s="163"/>
    </row>
    <row r="1909" spans="1:3" x14ac:dyDescent="0.25">
      <c r="A1909" s="163"/>
      <c r="B1909" s="163"/>
      <c r="C1909" s="163"/>
    </row>
    <row r="1910" spans="1:3" x14ac:dyDescent="0.25">
      <c r="A1910" s="163"/>
      <c r="B1910" s="163"/>
      <c r="C1910" s="163"/>
    </row>
    <row r="1911" spans="1:3" x14ac:dyDescent="0.25">
      <c r="A1911" s="163"/>
      <c r="B1911" s="163"/>
      <c r="C1911" s="163"/>
    </row>
    <row r="1912" spans="1:3" x14ac:dyDescent="0.25">
      <c r="A1912" s="163"/>
      <c r="B1912" s="163"/>
      <c r="C1912" s="163"/>
    </row>
    <row r="1913" spans="1:3" x14ac:dyDescent="0.25">
      <c r="A1913" s="163"/>
      <c r="B1913" s="163"/>
      <c r="C1913" s="163"/>
    </row>
    <row r="1914" spans="1:3" x14ac:dyDescent="0.25">
      <c r="A1914" s="163"/>
      <c r="B1914" s="163"/>
      <c r="C1914" s="163"/>
    </row>
    <row r="1915" spans="1:3" x14ac:dyDescent="0.25">
      <c r="A1915" s="163"/>
      <c r="B1915" s="163"/>
      <c r="C1915" s="163"/>
    </row>
    <row r="1916" spans="1:3" x14ac:dyDescent="0.25">
      <c r="A1916" s="163"/>
      <c r="B1916" s="163"/>
      <c r="C1916" s="163"/>
    </row>
    <row r="1917" spans="1:3" x14ac:dyDescent="0.25">
      <c r="A1917" s="163"/>
      <c r="B1917" s="163"/>
      <c r="C1917" s="163"/>
    </row>
    <row r="1918" spans="1:3" x14ac:dyDescent="0.25">
      <c r="A1918" s="163"/>
      <c r="B1918" s="163"/>
      <c r="C1918" s="163"/>
    </row>
    <row r="1919" spans="1:3" x14ac:dyDescent="0.25">
      <c r="A1919" s="163"/>
      <c r="B1919" s="163"/>
      <c r="C1919" s="163"/>
    </row>
    <row r="1920" spans="1:3" x14ac:dyDescent="0.25">
      <c r="A1920" s="163"/>
      <c r="B1920" s="163"/>
      <c r="C1920" s="163"/>
    </row>
    <row r="1921" spans="1:3" x14ac:dyDescent="0.25">
      <c r="A1921" s="163"/>
      <c r="B1921" s="163"/>
      <c r="C1921" s="163"/>
    </row>
    <row r="1922" spans="1:3" x14ac:dyDescent="0.25">
      <c r="A1922" s="163"/>
      <c r="B1922" s="163"/>
      <c r="C1922" s="163"/>
    </row>
    <row r="1923" spans="1:3" x14ac:dyDescent="0.25">
      <c r="A1923" s="163"/>
      <c r="B1923" s="163"/>
      <c r="C1923" s="163"/>
    </row>
    <row r="1924" spans="1:3" x14ac:dyDescent="0.25">
      <c r="A1924" s="163"/>
      <c r="B1924" s="163"/>
      <c r="C1924" s="163"/>
    </row>
    <row r="1925" spans="1:3" x14ac:dyDescent="0.25">
      <c r="A1925" s="163"/>
      <c r="B1925" s="163"/>
      <c r="C1925" s="163"/>
    </row>
    <row r="1926" spans="1:3" x14ac:dyDescent="0.25">
      <c r="A1926" s="163"/>
      <c r="B1926" s="163"/>
      <c r="C1926" s="163"/>
    </row>
    <row r="1927" spans="1:3" x14ac:dyDescent="0.25">
      <c r="A1927" s="163"/>
      <c r="B1927" s="163"/>
      <c r="C1927" s="163"/>
    </row>
    <row r="1928" spans="1:3" x14ac:dyDescent="0.25">
      <c r="A1928" s="163"/>
      <c r="B1928" s="163"/>
      <c r="C1928" s="163"/>
    </row>
    <row r="1929" spans="1:3" x14ac:dyDescent="0.25">
      <c r="A1929" s="163"/>
      <c r="B1929" s="163"/>
      <c r="C1929" s="163"/>
    </row>
    <row r="1930" spans="1:3" x14ac:dyDescent="0.25">
      <c r="A1930" s="163"/>
      <c r="B1930" s="163"/>
      <c r="C1930" s="163"/>
    </row>
    <row r="1931" spans="1:3" x14ac:dyDescent="0.25">
      <c r="A1931" s="163"/>
      <c r="B1931" s="163"/>
      <c r="C1931" s="163"/>
    </row>
    <row r="1932" spans="1:3" x14ac:dyDescent="0.25">
      <c r="A1932" s="163"/>
      <c r="B1932" s="163"/>
      <c r="C1932" s="163"/>
    </row>
    <row r="1933" spans="1:3" x14ac:dyDescent="0.25">
      <c r="A1933" s="163"/>
      <c r="B1933" s="163"/>
      <c r="C1933" s="163"/>
    </row>
    <row r="1934" spans="1:3" x14ac:dyDescent="0.25">
      <c r="A1934" s="163"/>
      <c r="B1934" s="163"/>
      <c r="C1934" s="163"/>
    </row>
    <row r="1935" spans="1:3" x14ac:dyDescent="0.25">
      <c r="A1935" s="163"/>
      <c r="B1935" s="163"/>
      <c r="C1935" s="163"/>
    </row>
    <row r="1936" spans="1:3" x14ac:dyDescent="0.25">
      <c r="A1936" s="163"/>
      <c r="B1936" s="163"/>
      <c r="C1936" s="163"/>
    </row>
    <row r="1937" spans="1:3" x14ac:dyDescent="0.25">
      <c r="A1937" s="163"/>
      <c r="B1937" s="163"/>
      <c r="C1937" s="163"/>
    </row>
    <row r="1938" spans="1:3" x14ac:dyDescent="0.25">
      <c r="A1938" s="163"/>
      <c r="B1938" s="163"/>
      <c r="C1938" s="163"/>
    </row>
    <row r="1939" spans="1:3" x14ac:dyDescent="0.25">
      <c r="A1939" s="163"/>
      <c r="B1939" s="163"/>
      <c r="C1939" s="163"/>
    </row>
    <row r="1940" spans="1:3" x14ac:dyDescent="0.25">
      <c r="A1940" s="163"/>
      <c r="B1940" s="163"/>
      <c r="C1940" s="163"/>
    </row>
    <row r="1941" spans="1:3" x14ac:dyDescent="0.25">
      <c r="A1941" s="163"/>
      <c r="B1941" s="163"/>
      <c r="C1941" s="163"/>
    </row>
    <row r="1942" spans="1:3" x14ac:dyDescent="0.25">
      <c r="A1942" s="163"/>
      <c r="B1942" s="163"/>
      <c r="C1942" s="163"/>
    </row>
    <row r="1943" spans="1:3" x14ac:dyDescent="0.25">
      <c r="A1943" s="163"/>
      <c r="B1943" s="163"/>
      <c r="C1943" s="163"/>
    </row>
    <row r="1944" spans="1:3" x14ac:dyDescent="0.25">
      <c r="A1944" s="163"/>
      <c r="B1944" s="163"/>
      <c r="C1944" s="163"/>
    </row>
    <row r="1945" spans="1:3" x14ac:dyDescent="0.25">
      <c r="A1945" s="163"/>
      <c r="B1945" s="163"/>
      <c r="C1945" s="163"/>
    </row>
    <row r="1946" spans="1:3" x14ac:dyDescent="0.25">
      <c r="A1946" s="163"/>
      <c r="B1946" s="163"/>
      <c r="C1946" s="163"/>
    </row>
    <row r="1947" spans="1:3" x14ac:dyDescent="0.25">
      <c r="A1947" s="163"/>
      <c r="B1947" s="163"/>
      <c r="C1947" s="163"/>
    </row>
    <row r="1948" spans="1:3" x14ac:dyDescent="0.25">
      <c r="A1948" s="163"/>
      <c r="B1948" s="163"/>
      <c r="C1948" s="163"/>
    </row>
    <row r="1949" spans="1:3" x14ac:dyDescent="0.25">
      <c r="A1949" s="163"/>
      <c r="B1949" s="163"/>
      <c r="C1949" s="163"/>
    </row>
    <row r="1950" spans="1:3" x14ac:dyDescent="0.25">
      <c r="A1950" s="163"/>
      <c r="B1950" s="163"/>
      <c r="C1950" s="163"/>
    </row>
    <row r="1951" spans="1:3" x14ac:dyDescent="0.25">
      <c r="A1951" s="163"/>
      <c r="B1951" s="163"/>
      <c r="C1951" s="163"/>
    </row>
    <row r="1952" spans="1:3" x14ac:dyDescent="0.25">
      <c r="A1952" s="163"/>
      <c r="B1952" s="163"/>
      <c r="C1952" s="163"/>
    </row>
    <row r="1953" spans="1:3" x14ac:dyDescent="0.25">
      <c r="A1953" s="163"/>
      <c r="B1953" s="163"/>
      <c r="C1953" s="163"/>
    </row>
    <row r="1954" spans="1:3" x14ac:dyDescent="0.25">
      <c r="A1954" s="163"/>
      <c r="B1954" s="163"/>
      <c r="C1954" s="163"/>
    </row>
    <row r="1955" spans="1:3" x14ac:dyDescent="0.25">
      <c r="A1955" s="163"/>
      <c r="B1955" s="163"/>
      <c r="C1955" s="163"/>
    </row>
    <row r="1956" spans="1:3" x14ac:dyDescent="0.25">
      <c r="A1956" s="163"/>
      <c r="B1956" s="163"/>
      <c r="C1956" s="163"/>
    </row>
    <row r="1957" spans="1:3" x14ac:dyDescent="0.25">
      <c r="A1957" s="163"/>
      <c r="B1957" s="163"/>
      <c r="C1957" s="163"/>
    </row>
    <row r="1958" spans="1:3" x14ac:dyDescent="0.25">
      <c r="A1958" s="163"/>
      <c r="B1958" s="163"/>
      <c r="C1958" s="163"/>
    </row>
    <row r="1959" spans="1:3" x14ac:dyDescent="0.25">
      <c r="A1959" s="163"/>
      <c r="B1959" s="163"/>
      <c r="C1959" s="163"/>
    </row>
    <row r="1960" spans="1:3" x14ac:dyDescent="0.25">
      <c r="A1960" s="163"/>
      <c r="B1960" s="163"/>
      <c r="C1960" s="163"/>
    </row>
    <row r="1961" spans="1:3" x14ac:dyDescent="0.25">
      <c r="A1961" s="163"/>
      <c r="B1961" s="163"/>
      <c r="C1961" s="163"/>
    </row>
    <row r="1962" spans="1:3" x14ac:dyDescent="0.25">
      <c r="A1962" s="163"/>
      <c r="B1962" s="163"/>
      <c r="C1962" s="163"/>
    </row>
    <row r="1963" spans="1:3" x14ac:dyDescent="0.25">
      <c r="A1963" s="163"/>
      <c r="B1963" s="163"/>
      <c r="C1963" s="163"/>
    </row>
    <row r="1964" spans="1:3" x14ac:dyDescent="0.25">
      <c r="A1964" s="163"/>
      <c r="B1964" s="163"/>
      <c r="C1964" s="163"/>
    </row>
    <row r="1965" spans="1:3" x14ac:dyDescent="0.25">
      <c r="A1965" s="163"/>
      <c r="B1965" s="163"/>
      <c r="C1965" s="163"/>
    </row>
    <row r="1966" spans="1:3" x14ac:dyDescent="0.25">
      <c r="A1966" s="163"/>
      <c r="B1966" s="163"/>
      <c r="C1966" s="163"/>
    </row>
    <row r="1967" spans="1:3" x14ac:dyDescent="0.25">
      <c r="A1967" s="163"/>
      <c r="B1967" s="163"/>
      <c r="C1967" s="163"/>
    </row>
    <row r="1968" spans="1:3" x14ac:dyDescent="0.25">
      <c r="A1968" s="163"/>
      <c r="B1968" s="163"/>
      <c r="C1968" s="163"/>
    </row>
    <row r="1969" spans="1:3" x14ac:dyDescent="0.25">
      <c r="A1969" s="163"/>
      <c r="B1969" s="163"/>
      <c r="C1969" s="163"/>
    </row>
    <row r="1970" spans="1:3" x14ac:dyDescent="0.25">
      <c r="A1970" s="163"/>
      <c r="B1970" s="163"/>
      <c r="C1970" s="163"/>
    </row>
    <row r="1971" spans="1:3" x14ac:dyDescent="0.25">
      <c r="A1971" s="163"/>
      <c r="B1971" s="163"/>
      <c r="C1971" s="163"/>
    </row>
    <row r="1972" spans="1:3" x14ac:dyDescent="0.25">
      <c r="A1972" s="163"/>
      <c r="B1972" s="163"/>
      <c r="C1972" s="163"/>
    </row>
    <row r="1973" spans="1:3" x14ac:dyDescent="0.25">
      <c r="A1973" s="163"/>
      <c r="B1973" s="163"/>
      <c r="C1973" s="163"/>
    </row>
    <row r="1974" spans="1:3" x14ac:dyDescent="0.25">
      <c r="A1974" s="163"/>
      <c r="B1974" s="163"/>
      <c r="C1974" s="163"/>
    </row>
    <row r="1975" spans="1:3" x14ac:dyDescent="0.25">
      <c r="A1975" s="163"/>
      <c r="B1975" s="163"/>
      <c r="C1975" s="163"/>
    </row>
    <row r="1976" spans="1:3" x14ac:dyDescent="0.25">
      <c r="A1976" s="163"/>
      <c r="B1976" s="163"/>
      <c r="C1976" s="163"/>
    </row>
    <row r="1977" spans="1:3" x14ac:dyDescent="0.25">
      <c r="A1977" s="163"/>
      <c r="B1977" s="163"/>
      <c r="C1977" s="163"/>
    </row>
    <row r="1978" spans="1:3" x14ac:dyDescent="0.25">
      <c r="A1978" s="163"/>
      <c r="B1978" s="163"/>
      <c r="C1978" s="163"/>
    </row>
    <row r="1979" spans="1:3" x14ac:dyDescent="0.25">
      <c r="A1979" s="163"/>
      <c r="B1979" s="163"/>
      <c r="C1979" s="163"/>
    </row>
    <row r="1980" spans="1:3" x14ac:dyDescent="0.25">
      <c r="A1980" s="163"/>
      <c r="B1980" s="163"/>
      <c r="C1980" s="163"/>
    </row>
    <row r="1981" spans="1:3" x14ac:dyDescent="0.25">
      <c r="A1981" s="163"/>
      <c r="B1981" s="163"/>
      <c r="C1981" s="163"/>
    </row>
    <row r="1982" spans="1:3" x14ac:dyDescent="0.25">
      <c r="A1982" s="163"/>
      <c r="B1982" s="163"/>
      <c r="C1982" s="163"/>
    </row>
    <row r="1983" spans="1:3" x14ac:dyDescent="0.25">
      <c r="A1983" s="163"/>
      <c r="B1983" s="163"/>
      <c r="C1983" s="163"/>
    </row>
    <row r="1984" spans="1:3" x14ac:dyDescent="0.25">
      <c r="A1984" s="163"/>
      <c r="B1984" s="163"/>
      <c r="C1984" s="163"/>
    </row>
    <row r="1985" spans="1:3" x14ac:dyDescent="0.25">
      <c r="A1985" s="163"/>
      <c r="B1985" s="163"/>
      <c r="C1985" s="163"/>
    </row>
    <row r="1986" spans="1:3" x14ac:dyDescent="0.25">
      <c r="A1986" s="163"/>
      <c r="B1986" s="163"/>
      <c r="C1986" s="163"/>
    </row>
    <row r="1987" spans="1:3" x14ac:dyDescent="0.25">
      <c r="A1987" s="163"/>
      <c r="B1987" s="163"/>
      <c r="C1987" s="163"/>
    </row>
    <row r="1988" spans="1:3" x14ac:dyDescent="0.25">
      <c r="A1988" s="163"/>
      <c r="B1988" s="163"/>
      <c r="C1988" s="163"/>
    </row>
    <row r="1989" spans="1:3" x14ac:dyDescent="0.25">
      <c r="A1989" s="163"/>
      <c r="B1989" s="163"/>
      <c r="C1989" s="163"/>
    </row>
    <row r="1990" spans="1:3" x14ac:dyDescent="0.25">
      <c r="A1990" s="163"/>
      <c r="B1990" s="163"/>
      <c r="C1990" s="163"/>
    </row>
    <row r="1991" spans="1:3" x14ac:dyDescent="0.25">
      <c r="A1991" s="163"/>
      <c r="B1991" s="163"/>
      <c r="C1991" s="163"/>
    </row>
    <row r="1992" spans="1:3" x14ac:dyDescent="0.25">
      <c r="A1992" s="163"/>
      <c r="B1992" s="163"/>
      <c r="C1992" s="163"/>
    </row>
    <row r="1993" spans="1:3" x14ac:dyDescent="0.25">
      <c r="A1993" s="163"/>
      <c r="B1993" s="163"/>
      <c r="C1993" s="163"/>
    </row>
    <row r="1994" spans="1:3" x14ac:dyDescent="0.25">
      <c r="A1994" s="163"/>
      <c r="B1994" s="163"/>
      <c r="C1994" s="163"/>
    </row>
    <row r="1995" spans="1:3" x14ac:dyDescent="0.25">
      <c r="A1995" s="163"/>
      <c r="B1995" s="163"/>
      <c r="C1995" s="163"/>
    </row>
    <row r="1996" spans="1:3" x14ac:dyDescent="0.25">
      <c r="A1996" s="163"/>
      <c r="B1996" s="163"/>
      <c r="C1996" s="163"/>
    </row>
    <row r="1997" spans="1:3" x14ac:dyDescent="0.25">
      <c r="A1997" s="163"/>
      <c r="B1997" s="163"/>
      <c r="C1997" s="163"/>
    </row>
    <row r="1998" spans="1:3" x14ac:dyDescent="0.25">
      <c r="A1998" s="163"/>
      <c r="B1998" s="163"/>
      <c r="C1998" s="163"/>
    </row>
    <row r="1999" spans="1:3" x14ac:dyDescent="0.25">
      <c r="A1999" s="163"/>
      <c r="B1999" s="163"/>
      <c r="C1999" s="163"/>
    </row>
    <row r="2000" spans="1:3" x14ac:dyDescent="0.25">
      <c r="A2000" s="163"/>
      <c r="B2000" s="163"/>
      <c r="C2000" s="163"/>
    </row>
    <row r="2001" spans="1:3" x14ac:dyDescent="0.25">
      <c r="A2001" s="163"/>
      <c r="B2001" s="163"/>
      <c r="C2001" s="163"/>
    </row>
    <row r="2002" spans="1:3" x14ac:dyDescent="0.25">
      <c r="A2002" s="163"/>
      <c r="B2002" s="163"/>
      <c r="C2002" s="163"/>
    </row>
    <row r="2003" spans="1:3" x14ac:dyDescent="0.25">
      <c r="A2003" s="163"/>
      <c r="B2003" s="163"/>
      <c r="C2003" s="163"/>
    </row>
    <row r="2004" spans="1:3" x14ac:dyDescent="0.25">
      <c r="A2004" s="163"/>
      <c r="B2004" s="163"/>
      <c r="C2004" s="163"/>
    </row>
    <row r="2005" spans="1:3" x14ac:dyDescent="0.25">
      <c r="A2005" s="163"/>
      <c r="B2005" s="163"/>
      <c r="C2005" s="163"/>
    </row>
    <row r="2006" spans="1:3" x14ac:dyDescent="0.25">
      <c r="A2006" s="163"/>
      <c r="B2006" s="163"/>
      <c r="C2006" s="163"/>
    </row>
    <row r="2007" spans="1:3" x14ac:dyDescent="0.25">
      <c r="A2007" s="163"/>
      <c r="B2007" s="163"/>
      <c r="C2007" s="163"/>
    </row>
    <row r="2008" spans="1:3" x14ac:dyDescent="0.25">
      <c r="A2008" s="163"/>
      <c r="B2008" s="163"/>
      <c r="C2008" s="163"/>
    </row>
    <row r="2009" spans="1:3" x14ac:dyDescent="0.25">
      <c r="A2009" s="163"/>
      <c r="B2009" s="163"/>
      <c r="C2009" s="163"/>
    </row>
    <row r="2010" spans="1:3" x14ac:dyDescent="0.25">
      <c r="A2010" s="163"/>
      <c r="B2010" s="163"/>
      <c r="C2010" s="163"/>
    </row>
    <row r="2011" spans="1:3" x14ac:dyDescent="0.25">
      <c r="A2011" s="163"/>
      <c r="B2011" s="163"/>
      <c r="C2011" s="163"/>
    </row>
    <row r="2012" spans="1:3" x14ac:dyDescent="0.25">
      <c r="A2012" s="163"/>
      <c r="B2012" s="163"/>
      <c r="C2012" s="163"/>
    </row>
    <row r="2013" spans="1:3" x14ac:dyDescent="0.25">
      <c r="A2013" s="163"/>
      <c r="B2013" s="163"/>
      <c r="C2013" s="163"/>
    </row>
    <row r="2014" spans="1:3" x14ac:dyDescent="0.25">
      <c r="A2014" s="163"/>
      <c r="B2014" s="163"/>
      <c r="C2014" s="163"/>
    </row>
    <row r="2015" spans="1:3" x14ac:dyDescent="0.25">
      <c r="A2015" s="163"/>
      <c r="B2015" s="163"/>
      <c r="C2015" s="163"/>
    </row>
    <row r="2016" spans="1:3" x14ac:dyDescent="0.25">
      <c r="A2016" s="163"/>
      <c r="B2016" s="163"/>
      <c r="C2016" s="163"/>
    </row>
    <row r="2017" spans="1:3" x14ac:dyDescent="0.25">
      <c r="A2017" s="163"/>
      <c r="B2017" s="163"/>
      <c r="C2017" s="163"/>
    </row>
    <row r="2018" spans="1:3" x14ac:dyDescent="0.25">
      <c r="A2018" s="163"/>
      <c r="B2018" s="163"/>
      <c r="C2018" s="163"/>
    </row>
    <row r="2019" spans="1:3" x14ac:dyDescent="0.25">
      <c r="A2019" s="163"/>
      <c r="B2019" s="163"/>
      <c r="C2019" s="163"/>
    </row>
    <row r="2020" spans="1:3" x14ac:dyDescent="0.25">
      <c r="A2020" s="163"/>
      <c r="B2020" s="163"/>
      <c r="C2020" s="163"/>
    </row>
    <row r="2021" spans="1:3" x14ac:dyDescent="0.25">
      <c r="A2021" s="163"/>
      <c r="B2021" s="163"/>
      <c r="C2021" s="163"/>
    </row>
    <row r="2022" spans="1:3" x14ac:dyDescent="0.25">
      <c r="A2022" s="163"/>
      <c r="B2022" s="163"/>
      <c r="C2022" s="163"/>
    </row>
    <row r="2023" spans="1:3" x14ac:dyDescent="0.25">
      <c r="A2023" s="163"/>
      <c r="B2023" s="163"/>
      <c r="C2023" s="163"/>
    </row>
    <row r="2024" spans="1:3" x14ac:dyDescent="0.25">
      <c r="A2024" s="163"/>
      <c r="B2024" s="163"/>
      <c r="C2024" s="163"/>
    </row>
    <row r="2025" spans="1:3" x14ac:dyDescent="0.25">
      <c r="A2025" s="163"/>
      <c r="B2025" s="163"/>
      <c r="C2025" s="163"/>
    </row>
    <row r="2026" spans="1:3" x14ac:dyDescent="0.25">
      <c r="A2026" s="163"/>
      <c r="B2026" s="163"/>
      <c r="C2026" s="163"/>
    </row>
    <row r="2027" spans="1:3" x14ac:dyDescent="0.25">
      <c r="A2027" s="163"/>
      <c r="B2027" s="163"/>
      <c r="C2027" s="163"/>
    </row>
    <row r="2028" spans="1:3" x14ac:dyDescent="0.25">
      <c r="A2028" s="163"/>
      <c r="B2028" s="163"/>
      <c r="C2028" s="163"/>
    </row>
    <row r="2029" spans="1:3" x14ac:dyDescent="0.25">
      <c r="A2029" s="163"/>
      <c r="B2029" s="163"/>
      <c r="C2029" s="163"/>
    </row>
    <row r="2030" spans="1:3" x14ac:dyDescent="0.25">
      <c r="A2030" s="163"/>
      <c r="B2030" s="163"/>
      <c r="C2030" s="163"/>
    </row>
    <row r="2031" spans="1:3" x14ac:dyDescent="0.25">
      <c r="A2031" s="163"/>
      <c r="B2031" s="163"/>
      <c r="C2031" s="163"/>
    </row>
    <row r="2032" spans="1:3" x14ac:dyDescent="0.25">
      <c r="A2032" s="163"/>
      <c r="B2032" s="163"/>
      <c r="C2032" s="163"/>
    </row>
    <row r="2033" spans="1:3" x14ac:dyDescent="0.25">
      <c r="A2033" s="163"/>
      <c r="B2033" s="163"/>
      <c r="C2033" s="163"/>
    </row>
    <row r="2034" spans="1:3" x14ac:dyDescent="0.25">
      <c r="A2034" s="163"/>
      <c r="B2034" s="163"/>
      <c r="C2034" s="163"/>
    </row>
    <row r="2035" spans="1:3" x14ac:dyDescent="0.25">
      <c r="A2035" s="163"/>
      <c r="B2035" s="163"/>
      <c r="C2035" s="163"/>
    </row>
    <row r="2036" spans="1:3" x14ac:dyDescent="0.25">
      <c r="A2036" s="163"/>
      <c r="B2036" s="163"/>
      <c r="C2036" s="163"/>
    </row>
    <row r="2037" spans="1:3" x14ac:dyDescent="0.25">
      <c r="A2037" s="163"/>
      <c r="B2037" s="163"/>
      <c r="C2037" s="163"/>
    </row>
    <row r="2038" spans="1:3" x14ac:dyDescent="0.25">
      <c r="A2038" s="163"/>
      <c r="B2038" s="163"/>
      <c r="C2038" s="163"/>
    </row>
    <row r="2039" spans="1:3" x14ac:dyDescent="0.25">
      <c r="A2039" s="163"/>
      <c r="B2039" s="163"/>
      <c r="C2039" s="163"/>
    </row>
    <row r="2040" spans="1:3" x14ac:dyDescent="0.25">
      <c r="A2040" s="163"/>
      <c r="B2040" s="163"/>
      <c r="C2040" s="163"/>
    </row>
    <row r="2041" spans="1:3" x14ac:dyDescent="0.25">
      <c r="A2041" s="163"/>
      <c r="B2041" s="163"/>
      <c r="C2041" s="163"/>
    </row>
    <row r="2042" spans="1:3" x14ac:dyDescent="0.25">
      <c r="A2042" s="163"/>
      <c r="B2042" s="163"/>
      <c r="C2042" s="163"/>
    </row>
    <row r="2043" spans="1:3" x14ac:dyDescent="0.25">
      <c r="A2043" s="163"/>
      <c r="B2043" s="163"/>
      <c r="C2043" s="163"/>
    </row>
    <row r="2044" spans="1:3" x14ac:dyDescent="0.25">
      <c r="A2044" s="163"/>
      <c r="B2044" s="163"/>
      <c r="C2044" s="163"/>
    </row>
    <row r="2045" spans="1:3" x14ac:dyDescent="0.25">
      <c r="A2045" s="163"/>
      <c r="B2045" s="163"/>
      <c r="C2045" s="163"/>
    </row>
    <row r="2046" spans="1:3" x14ac:dyDescent="0.25">
      <c r="A2046" s="163"/>
      <c r="B2046" s="163"/>
      <c r="C2046" s="163"/>
    </row>
    <row r="2047" spans="1:3" x14ac:dyDescent="0.25">
      <c r="A2047" s="163"/>
      <c r="B2047" s="163"/>
      <c r="C2047" s="163"/>
    </row>
    <row r="2048" spans="1:3" x14ac:dyDescent="0.25">
      <c r="A2048" s="163"/>
      <c r="B2048" s="163"/>
      <c r="C2048" s="163"/>
    </row>
    <row r="2049" spans="1:3" x14ac:dyDescent="0.25">
      <c r="A2049" s="163"/>
      <c r="B2049" s="163"/>
      <c r="C2049" s="163"/>
    </row>
    <row r="2050" spans="1:3" x14ac:dyDescent="0.25">
      <c r="A2050" s="163"/>
      <c r="B2050" s="163"/>
      <c r="C2050" s="163"/>
    </row>
    <row r="2051" spans="1:3" x14ac:dyDescent="0.25">
      <c r="A2051" s="163"/>
      <c r="B2051" s="163"/>
      <c r="C2051" s="163"/>
    </row>
    <row r="2052" spans="1:3" x14ac:dyDescent="0.25">
      <c r="A2052" s="163"/>
      <c r="B2052" s="163"/>
      <c r="C2052" s="163"/>
    </row>
    <row r="2053" spans="1:3" x14ac:dyDescent="0.25">
      <c r="A2053" s="163"/>
      <c r="B2053" s="163"/>
      <c r="C2053" s="163"/>
    </row>
    <row r="2054" spans="1:3" x14ac:dyDescent="0.25">
      <c r="A2054" s="163"/>
      <c r="B2054" s="163"/>
      <c r="C2054" s="163"/>
    </row>
    <row r="2055" spans="1:3" x14ac:dyDescent="0.25">
      <c r="A2055" s="163"/>
      <c r="B2055" s="163"/>
      <c r="C2055" s="163"/>
    </row>
    <row r="2056" spans="1:3" x14ac:dyDescent="0.25">
      <c r="A2056" s="163"/>
      <c r="B2056" s="163"/>
      <c r="C2056" s="163"/>
    </row>
    <row r="2057" spans="1:3" x14ac:dyDescent="0.25">
      <c r="A2057" s="163"/>
      <c r="B2057" s="163"/>
      <c r="C2057" s="163"/>
    </row>
    <row r="2058" spans="1:3" x14ac:dyDescent="0.25">
      <c r="A2058" s="163"/>
      <c r="B2058" s="163"/>
      <c r="C2058" s="163"/>
    </row>
    <row r="2059" spans="1:3" x14ac:dyDescent="0.25">
      <c r="A2059" s="163"/>
      <c r="B2059" s="163"/>
      <c r="C2059" s="163"/>
    </row>
    <row r="2060" spans="1:3" x14ac:dyDescent="0.25">
      <c r="A2060" s="163"/>
      <c r="B2060" s="163"/>
      <c r="C2060" s="163"/>
    </row>
    <row r="2061" spans="1:3" x14ac:dyDescent="0.25">
      <c r="A2061" s="163"/>
      <c r="B2061" s="163"/>
      <c r="C2061" s="163"/>
    </row>
    <row r="2062" spans="1:3" x14ac:dyDescent="0.25">
      <c r="A2062" s="163"/>
      <c r="B2062" s="163"/>
      <c r="C2062" s="163"/>
    </row>
    <row r="2063" spans="1:3" x14ac:dyDescent="0.25">
      <c r="A2063" s="163"/>
      <c r="B2063" s="163"/>
      <c r="C2063" s="163"/>
    </row>
    <row r="2064" spans="1:3" x14ac:dyDescent="0.25">
      <c r="A2064" s="163"/>
      <c r="B2064" s="163"/>
      <c r="C2064" s="163"/>
    </row>
    <row r="2065" spans="1:3" x14ac:dyDescent="0.25">
      <c r="A2065" s="163"/>
      <c r="B2065" s="163"/>
      <c r="C2065" s="163"/>
    </row>
    <row r="2066" spans="1:3" x14ac:dyDescent="0.25">
      <c r="A2066" s="163"/>
      <c r="B2066" s="163"/>
      <c r="C2066" s="163"/>
    </row>
    <row r="2067" spans="1:3" x14ac:dyDescent="0.25">
      <c r="A2067" s="163"/>
      <c r="B2067" s="163"/>
      <c r="C2067" s="163"/>
    </row>
    <row r="2068" spans="1:3" x14ac:dyDescent="0.25">
      <c r="A2068" s="163"/>
      <c r="B2068" s="163"/>
      <c r="C2068" s="163"/>
    </row>
    <row r="2069" spans="1:3" x14ac:dyDescent="0.25">
      <c r="A2069" s="163"/>
      <c r="B2069" s="163"/>
      <c r="C2069" s="163"/>
    </row>
    <row r="2070" spans="1:3" x14ac:dyDescent="0.25">
      <c r="A2070" s="163"/>
      <c r="B2070" s="163"/>
      <c r="C2070" s="163"/>
    </row>
    <row r="2071" spans="1:3" x14ac:dyDescent="0.25">
      <c r="A2071" s="163"/>
      <c r="B2071" s="163"/>
      <c r="C2071" s="163"/>
    </row>
    <row r="2072" spans="1:3" x14ac:dyDescent="0.25">
      <c r="A2072" s="163"/>
      <c r="B2072" s="163"/>
      <c r="C2072" s="163"/>
    </row>
    <row r="2073" spans="1:3" x14ac:dyDescent="0.25">
      <c r="A2073" s="163"/>
      <c r="B2073" s="163"/>
      <c r="C2073" s="163"/>
    </row>
    <row r="2074" spans="1:3" x14ac:dyDescent="0.25">
      <c r="A2074" s="163"/>
      <c r="B2074" s="163"/>
      <c r="C2074" s="163"/>
    </row>
    <row r="2075" spans="1:3" x14ac:dyDescent="0.25">
      <c r="A2075" s="163"/>
      <c r="B2075" s="163"/>
      <c r="C2075" s="163"/>
    </row>
    <row r="2076" spans="1:3" x14ac:dyDescent="0.25">
      <c r="A2076" s="163"/>
      <c r="B2076" s="163"/>
      <c r="C2076" s="163"/>
    </row>
    <row r="2077" spans="1:3" x14ac:dyDescent="0.25">
      <c r="A2077" s="163"/>
      <c r="B2077" s="163"/>
      <c r="C2077" s="163"/>
    </row>
    <row r="2078" spans="1:3" x14ac:dyDescent="0.25">
      <c r="A2078" s="163"/>
      <c r="B2078" s="163"/>
      <c r="C2078" s="163"/>
    </row>
    <row r="2079" spans="1:3" x14ac:dyDescent="0.25">
      <c r="A2079" s="163"/>
      <c r="B2079" s="163"/>
      <c r="C2079" s="163"/>
    </row>
    <row r="2080" spans="1:3" x14ac:dyDescent="0.25">
      <c r="A2080" s="163"/>
      <c r="B2080" s="163"/>
      <c r="C2080" s="163"/>
    </row>
    <row r="2081" spans="1:3" x14ac:dyDescent="0.25">
      <c r="A2081" s="163"/>
      <c r="B2081" s="163"/>
      <c r="C2081" s="163"/>
    </row>
    <row r="2082" spans="1:3" x14ac:dyDescent="0.25">
      <c r="A2082" s="163"/>
      <c r="B2082" s="163"/>
      <c r="C2082" s="163"/>
    </row>
    <row r="2083" spans="1:3" x14ac:dyDescent="0.25">
      <c r="A2083" s="163"/>
      <c r="B2083" s="163"/>
      <c r="C2083" s="163"/>
    </row>
    <row r="2084" spans="1:3" x14ac:dyDescent="0.25">
      <c r="A2084" s="163"/>
      <c r="B2084" s="163"/>
      <c r="C2084" s="163"/>
    </row>
    <row r="2085" spans="1:3" x14ac:dyDescent="0.25">
      <c r="A2085" s="163"/>
      <c r="B2085" s="163"/>
      <c r="C2085" s="163"/>
    </row>
    <row r="2086" spans="1:3" x14ac:dyDescent="0.25">
      <c r="A2086" s="163"/>
      <c r="B2086" s="163"/>
      <c r="C2086" s="163"/>
    </row>
    <row r="2087" spans="1:3" x14ac:dyDescent="0.25">
      <c r="A2087" s="163"/>
      <c r="B2087" s="163"/>
      <c r="C2087" s="163"/>
    </row>
    <row r="2088" spans="1:3" x14ac:dyDescent="0.25">
      <c r="A2088" s="163"/>
      <c r="B2088" s="163"/>
      <c r="C2088" s="163"/>
    </row>
    <row r="2089" spans="1:3" x14ac:dyDescent="0.25">
      <c r="A2089" s="163"/>
      <c r="B2089" s="163"/>
      <c r="C2089" s="163"/>
    </row>
    <row r="2090" spans="1:3" x14ac:dyDescent="0.25">
      <c r="A2090" s="163"/>
      <c r="B2090" s="163"/>
      <c r="C2090" s="163"/>
    </row>
    <row r="2091" spans="1:3" x14ac:dyDescent="0.25">
      <c r="A2091" s="163"/>
      <c r="B2091" s="163"/>
      <c r="C2091" s="163"/>
    </row>
    <row r="2092" spans="1:3" x14ac:dyDescent="0.25">
      <c r="A2092" s="163"/>
      <c r="B2092" s="163"/>
      <c r="C2092" s="163"/>
    </row>
    <row r="2093" spans="1:3" x14ac:dyDescent="0.25">
      <c r="A2093" s="163"/>
      <c r="B2093" s="163"/>
      <c r="C2093" s="163"/>
    </row>
    <row r="2094" spans="1:3" x14ac:dyDescent="0.25">
      <c r="A2094" s="163"/>
      <c r="B2094" s="163"/>
      <c r="C2094" s="163"/>
    </row>
    <row r="2095" spans="1:3" x14ac:dyDescent="0.25">
      <c r="A2095" s="163"/>
      <c r="B2095" s="163"/>
      <c r="C2095" s="163"/>
    </row>
    <row r="2096" spans="1:3" x14ac:dyDescent="0.25">
      <c r="A2096" s="163"/>
      <c r="B2096" s="163"/>
      <c r="C2096" s="163"/>
    </row>
    <row r="2097" spans="1:3" x14ac:dyDescent="0.25">
      <c r="A2097" s="163"/>
      <c r="B2097" s="163"/>
      <c r="C2097" s="163"/>
    </row>
    <row r="2098" spans="1:3" x14ac:dyDescent="0.25">
      <c r="A2098" s="163"/>
      <c r="B2098" s="163"/>
      <c r="C2098" s="163"/>
    </row>
    <row r="2099" spans="1:3" x14ac:dyDescent="0.25">
      <c r="A2099" s="163"/>
      <c r="B2099" s="163"/>
      <c r="C2099" s="163"/>
    </row>
    <row r="2100" spans="1:3" x14ac:dyDescent="0.25">
      <c r="A2100" s="163"/>
      <c r="B2100" s="163"/>
      <c r="C2100" s="163"/>
    </row>
    <row r="2101" spans="1:3" x14ac:dyDescent="0.25">
      <c r="A2101" s="163"/>
      <c r="B2101" s="163"/>
      <c r="C2101" s="163"/>
    </row>
    <row r="2102" spans="1:3" x14ac:dyDescent="0.25">
      <c r="A2102" s="163"/>
      <c r="B2102" s="163"/>
      <c r="C2102" s="163"/>
    </row>
    <row r="2103" spans="1:3" x14ac:dyDescent="0.25">
      <c r="A2103" s="163"/>
      <c r="B2103" s="163"/>
      <c r="C2103" s="163"/>
    </row>
    <row r="2104" spans="1:3" x14ac:dyDescent="0.25">
      <c r="A2104" s="163"/>
      <c r="B2104" s="163"/>
      <c r="C2104" s="163"/>
    </row>
    <row r="2105" spans="1:3" x14ac:dyDescent="0.25">
      <c r="A2105" s="163"/>
      <c r="B2105" s="163"/>
      <c r="C2105" s="163"/>
    </row>
    <row r="2106" spans="1:3" x14ac:dyDescent="0.25">
      <c r="A2106" s="163"/>
      <c r="B2106" s="163"/>
      <c r="C2106" s="163"/>
    </row>
    <row r="2107" spans="1:3" x14ac:dyDescent="0.25">
      <c r="A2107" s="163"/>
      <c r="B2107" s="163"/>
      <c r="C2107" s="163"/>
    </row>
    <row r="2108" spans="1:3" x14ac:dyDescent="0.25">
      <c r="A2108" s="163"/>
      <c r="B2108" s="163"/>
      <c r="C2108" s="163"/>
    </row>
    <row r="2109" spans="1:3" x14ac:dyDescent="0.25">
      <c r="A2109" s="163"/>
      <c r="B2109" s="163"/>
      <c r="C2109" s="163"/>
    </row>
    <row r="2110" spans="1:3" x14ac:dyDescent="0.25">
      <c r="A2110" s="163"/>
      <c r="B2110" s="163"/>
      <c r="C2110" s="163"/>
    </row>
    <row r="2111" spans="1:3" x14ac:dyDescent="0.25">
      <c r="A2111" s="163"/>
      <c r="B2111" s="163"/>
      <c r="C2111" s="163"/>
    </row>
    <row r="2112" spans="1:3" x14ac:dyDescent="0.25">
      <c r="A2112" s="163"/>
      <c r="B2112" s="163"/>
      <c r="C2112" s="163"/>
    </row>
    <row r="2113" spans="1:3" x14ac:dyDescent="0.25">
      <c r="A2113" s="163"/>
      <c r="B2113" s="163"/>
      <c r="C2113" s="163"/>
    </row>
    <row r="2114" spans="1:3" x14ac:dyDescent="0.25">
      <c r="A2114" s="163"/>
      <c r="B2114" s="163"/>
      <c r="C2114" s="163"/>
    </row>
    <row r="2115" spans="1:3" x14ac:dyDescent="0.25">
      <c r="A2115" s="163"/>
      <c r="B2115" s="163"/>
      <c r="C2115" s="163"/>
    </row>
    <row r="2116" spans="1:3" x14ac:dyDescent="0.25">
      <c r="A2116" s="163"/>
      <c r="B2116" s="163"/>
      <c r="C2116" s="163"/>
    </row>
    <row r="2117" spans="1:3" x14ac:dyDescent="0.25">
      <c r="A2117" s="163"/>
      <c r="B2117" s="163"/>
      <c r="C2117" s="163"/>
    </row>
    <row r="2118" spans="1:3" x14ac:dyDescent="0.25">
      <c r="A2118" s="163"/>
      <c r="B2118" s="163"/>
      <c r="C2118" s="163"/>
    </row>
    <row r="2119" spans="1:3" x14ac:dyDescent="0.25">
      <c r="A2119" s="163"/>
      <c r="B2119" s="163"/>
      <c r="C2119" s="163"/>
    </row>
    <row r="2120" spans="1:3" x14ac:dyDescent="0.25">
      <c r="A2120" s="163"/>
      <c r="B2120" s="163"/>
      <c r="C2120" s="163"/>
    </row>
    <row r="2121" spans="1:3" x14ac:dyDescent="0.25">
      <c r="A2121" s="163"/>
      <c r="B2121" s="163"/>
      <c r="C2121" s="163"/>
    </row>
    <row r="2122" spans="1:3" x14ac:dyDescent="0.25">
      <c r="A2122" s="163"/>
      <c r="B2122" s="163"/>
      <c r="C2122" s="163"/>
    </row>
    <row r="2123" spans="1:3" x14ac:dyDescent="0.25">
      <c r="A2123" s="163"/>
      <c r="B2123" s="163"/>
      <c r="C2123" s="163"/>
    </row>
    <row r="2124" spans="1:3" x14ac:dyDescent="0.25">
      <c r="A2124" s="163"/>
      <c r="B2124" s="163"/>
      <c r="C2124" s="163"/>
    </row>
    <row r="2125" spans="1:3" x14ac:dyDescent="0.25">
      <c r="A2125" s="163"/>
      <c r="B2125" s="163"/>
      <c r="C2125" s="163"/>
    </row>
    <row r="2126" spans="1:3" x14ac:dyDescent="0.25">
      <c r="A2126" s="163"/>
      <c r="B2126" s="163"/>
      <c r="C2126" s="163"/>
    </row>
    <row r="2127" spans="1:3" x14ac:dyDescent="0.25">
      <c r="A2127" s="163"/>
      <c r="B2127" s="163"/>
      <c r="C2127" s="163"/>
    </row>
    <row r="2128" spans="1:3" x14ac:dyDescent="0.25">
      <c r="A2128" s="163"/>
      <c r="B2128" s="163"/>
      <c r="C2128" s="163"/>
    </row>
    <row r="2129" spans="1:3" x14ac:dyDescent="0.25">
      <c r="A2129" s="163"/>
      <c r="B2129" s="163"/>
      <c r="C2129" s="163"/>
    </row>
    <row r="2130" spans="1:3" x14ac:dyDescent="0.25">
      <c r="A2130" s="163"/>
      <c r="B2130" s="163"/>
      <c r="C2130" s="163"/>
    </row>
    <row r="2131" spans="1:3" x14ac:dyDescent="0.25">
      <c r="A2131" s="163"/>
      <c r="B2131" s="163"/>
      <c r="C2131" s="163"/>
    </row>
    <row r="2132" spans="1:3" x14ac:dyDescent="0.25">
      <c r="A2132" s="163"/>
      <c r="B2132" s="163"/>
      <c r="C2132" s="163"/>
    </row>
    <row r="2133" spans="1:3" x14ac:dyDescent="0.25">
      <c r="A2133" s="163"/>
      <c r="B2133" s="163"/>
      <c r="C2133" s="163"/>
    </row>
    <row r="2134" spans="1:3" x14ac:dyDescent="0.25">
      <c r="A2134" s="163"/>
      <c r="B2134" s="163"/>
      <c r="C2134" s="163"/>
    </row>
    <row r="2135" spans="1:3" x14ac:dyDescent="0.25">
      <c r="A2135" s="163"/>
      <c r="B2135" s="163"/>
      <c r="C2135" s="163"/>
    </row>
    <row r="2136" spans="1:3" x14ac:dyDescent="0.25">
      <c r="A2136" s="163"/>
      <c r="B2136" s="163"/>
      <c r="C2136" s="163"/>
    </row>
    <row r="2137" spans="1:3" x14ac:dyDescent="0.25">
      <c r="A2137" s="163"/>
      <c r="B2137" s="163"/>
      <c r="C2137" s="163"/>
    </row>
    <row r="2138" spans="1:3" x14ac:dyDescent="0.25">
      <c r="A2138" s="163"/>
      <c r="B2138" s="163"/>
      <c r="C2138" s="163"/>
    </row>
    <row r="2139" spans="1:3" x14ac:dyDescent="0.25">
      <c r="A2139" s="163"/>
      <c r="B2139" s="163"/>
      <c r="C2139" s="163"/>
    </row>
    <row r="2140" spans="1:3" x14ac:dyDescent="0.25">
      <c r="A2140" s="163"/>
      <c r="B2140" s="163"/>
      <c r="C2140" s="163"/>
    </row>
    <row r="2141" spans="1:3" x14ac:dyDescent="0.25">
      <c r="A2141" s="163"/>
      <c r="B2141" s="163"/>
      <c r="C2141" s="163"/>
    </row>
    <row r="2142" spans="1:3" x14ac:dyDescent="0.25">
      <c r="A2142" s="163"/>
      <c r="B2142" s="163"/>
      <c r="C2142" s="163"/>
    </row>
    <row r="2143" spans="1:3" x14ac:dyDescent="0.25">
      <c r="A2143" s="163"/>
      <c r="B2143" s="163"/>
      <c r="C2143" s="163"/>
    </row>
    <row r="2144" spans="1:3" x14ac:dyDescent="0.25">
      <c r="A2144" s="163"/>
      <c r="B2144" s="163"/>
      <c r="C2144" s="163"/>
    </row>
    <row r="2145" spans="1:3" x14ac:dyDescent="0.25">
      <c r="A2145" s="163"/>
      <c r="B2145" s="163"/>
      <c r="C2145" s="163"/>
    </row>
    <row r="2146" spans="1:3" x14ac:dyDescent="0.25">
      <c r="A2146" s="163"/>
      <c r="B2146" s="163"/>
      <c r="C2146" s="163"/>
    </row>
    <row r="2147" spans="1:3" x14ac:dyDescent="0.25">
      <c r="A2147" s="163"/>
      <c r="B2147" s="163"/>
      <c r="C2147" s="163"/>
    </row>
    <row r="2148" spans="1:3" x14ac:dyDescent="0.25">
      <c r="A2148" s="163"/>
      <c r="B2148" s="163"/>
      <c r="C2148" s="163"/>
    </row>
    <row r="2149" spans="1:3" x14ac:dyDescent="0.25">
      <c r="A2149" s="163"/>
      <c r="B2149" s="163"/>
      <c r="C2149" s="163"/>
    </row>
    <row r="2150" spans="1:3" x14ac:dyDescent="0.25">
      <c r="A2150" s="163"/>
      <c r="B2150" s="163"/>
      <c r="C2150" s="163"/>
    </row>
    <row r="2151" spans="1:3" x14ac:dyDescent="0.25">
      <c r="A2151" s="163"/>
      <c r="B2151" s="163"/>
      <c r="C2151" s="163"/>
    </row>
    <row r="2152" spans="1:3" x14ac:dyDescent="0.25">
      <c r="A2152" s="163"/>
      <c r="B2152" s="163"/>
      <c r="C2152" s="163"/>
    </row>
    <row r="2153" spans="1:3" x14ac:dyDescent="0.25">
      <c r="A2153" s="163"/>
      <c r="B2153" s="163"/>
      <c r="C2153" s="163"/>
    </row>
    <row r="2154" spans="1:3" x14ac:dyDescent="0.25">
      <c r="A2154" s="163"/>
      <c r="B2154" s="163"/>
      <c r="C2154" s="163"/>
    </row>
    <row r="2155" spans="1:3" x14ac:dyDescent="0.25">
      <c r="A2155" s="163"/>
      <c r="B2155" s="163"/>
      <c r="C2155" s="163"/>
    </row>
    <row r="2156" spans="1:3" x14ac:dyDescent="0.25">
      <c r="A2156" s="163"/>
      <c r="B2156" s="163"/>
      <c r="C2156" s="163"/>
    </row>
    <row r="2157" spans="1:3" x14ac:dyDescent="0.25">
      <c r="A2157" s="163"/>
      <c r="B2157" s="163"/>
      <c r="C2157" s="163"/>
    </row>
    <row r="2158" spans="1:3" x14ac:dyDescent="0.25">
      <c r="A2158" s="163"/>
      <c r="B2158" s="163"/>
      <c r="C2158" s="163"/>
    </row>
    <row r="2159" spans="1:3" x14ac:dyDescent="0.25">
      <c r="A2159" s="163"/>
      <c r="B2159" s="163"/>
      <c r="C2159" s="163"/>
    </row>
    <row r="2160" spans="1:3" x14ac:dyDescent="0.25">
      <c r="A2160" s="163"/>
      <c r="B2160" s="163"/>
      <c r="C2160" s="163"/>
    </row>
    <row r="2161" spans="1:3" x14ac:dyDescent="0.25">
      <c r="A2161" s="163"/>
      <c r="B2161" s="163"/>
      <c r="C2161" s="163"/>
    </row>
    <row r="2162" spans="1:3" x14ac:dyDescent="0.25">
      <c r="A2162" s="163"/>
      <c r="B2162" s="163"/>
      <c r="C2162" s="163"/>
    </row>
    <row r="2163" spans="1:3" x14ac:dyDescent="0.25">
      <c r="A2163" s="163"/>
      <c r="B2163" s="163"/>
      <c r="C2163" s="163"/>
    </row>
    <row r="2164" spans="1:3" x14ac:dyDescent="0.25">
      <c r="A2164" s="163"/>
      <c r="B2164" s="163"/>
      <c r="C2164" s="163"/>
    </row>
    <row r="2165" spans="1:3" x14ac:dyDescent="0.25">
      <c r="A2165" s="163"/>
      <c r="B2165" s="163"/>
      <c r="C2165" s="163"/>
    </row>
    <row r="2166" spans="1:3" x14ac:dyDescent="0.25">
      <c r="A2166" s="163"/>
      <c r="B2166" s="163"/>
      <c r="C2166" s="163"/>
    </row>
    <row r="2167" spans="1:3" x14ac:dyDescent="0.25">
      <c r="A2167" s="163"/>
      <c r="B2167" s="163"/>
      <c r="C2167" s="163"/>
    </row>
    <row r="2168" spans="1:3" x14ac:dyDescent="0.25">
      <c r="A2168" s="163"/>
      <c r="B2168" s="163"/>
      <c r="C2168" s="163"/>
    </row>
    <row r="2169" spans="1:3" x14ac:dyDescent="0.25">
      <c r="A2169" s="163"/>
      <c r="B2169" s="163"/>
      <c r="C2169" s="163"/>
    </row>
    <row r="2170" spans="1:3" x14ac:dyDescent="0.25">
      <c r="A2170" s="163"/>
      <c r="B2170" s="163"/>
      <c r="C2170" s="163"/>
    </row>
    <row r="2171" spans="1:3" x14ac:dyDescent="0.25">
      <c r="A2171" s="163"/>
      <c r="B2171" s="163"/>
      <c r="C2171" s="163"/>
    </row>
    <row r="2172" spans="1:3" x14ac:dyDescent="0.25">
      <c r="A2172" s="163"/>
      <c r="B2172" s="163"/>
      <c r="C2172" s="163"/>
    </row>
    <row r="2173" spans="1:3" x14ac:dyDescent="0.25">
      <c r="A2173" s="163"/>
      <c r="B2173" s="163"/>
      <c r="C2173" s="163"/>
    </row>
    <row r="2174" spans="1:3" x14ac:dyDescent="0.25">
      <c r="A2174" s="163"/>
      <c r="B2174" s="163"/>
      <c r="C2174" s="163"/>
    </row>
    <row r="2175" spans="1:3" x14ac:dyDescent="0.25">
      <c r="A2175" s="163"/>
      <c r="B2175" s="163"/>
      <c r="C2175" s="163"/>
    </row>
    <row r="2176" spans="1:3" x14ac:dyDescent="0.25">
      <c r="A2176" s="163"/>
      <c r="B2176" s="163"/>
      <c r="C2176" s="163"/>
    </row>
    <row r="2177" spans="1:3" x14ac:dyDescent="0.25">
      <c r="A2177" s="163"/>
      <c r="B2177" s="163"/>
      <c r="C2177" s="163"/>
    </row>
    <row r="2178" spans="1:3" x14ac:dyDescent="0.25">
      <c r="A2178" s="163"/>
      <c r="B2178" s="163"/>
      <c r="C2178" s="163"/>
    </row>
    <row r="2179" spans="1:3" x14ac:dyDescent="0.25">
      <c r="A2179" s="163"/>
      <c r="B2179" s="163"/>
      <c r="C2179" s="163"/>
    </row>
    <row r="2180" spans="1:3" x14ac:dyDescent="0.25">
      <c r="A2180" s="163"/>
      <c r="B2180" s="163"/>
      <c r="C2180" s="163"/>
    </row>
    <row r="2181" spans="1:3" x14ac:dyDescent="0.25">
      <c r="A2181" s="163"/>
      <c r="B2181" s="163"/>
      <c r="C2181" s="163"/>
    </row>
    <row r="2182" spans="1:3" x14ac:dyDescent="0.25">
      <c r="A2182" s="163"/>
      <c r="B2182" s="163"/>
      <c r="C2182" s="163"/>
    </row>
    <row r="2183" spans="1:3" x14ac:dyDescent="0.25">
      <c r="A2183" s="163"/>
      <c r="B2183" s="163"/>
      <c r="C2183" s="163"/>
    </row>
    <row r="2184" spans="1:3" x14ac:dyDescent="0.25">
      <c r="A2184" s="163"/>
      <c r="B2184" s="163"/>
      <c r="C2184" s="163"/>
    </row>
    <row r="2185" spans="1:3" x14ac:dyDescent="0.25">
      <c r="A2185" s="163"/>
      <c r="B2185" s="163"/>
      <c r="C2185" s="163"/>
    </row>
    <row r="2186" spans="1:3" x14ac:dyDescent="0.25">
      <c r="A2186" s="163"/>
      <c r="B2186" s="163"/>
      <c r="C2186" s="163"/>
    </row>
    <row r="2187" spans="1:3" x14ac:dyDescent="0.25">
      <c r="A2187" s="163"/>
      <c r="B2187" s="163"/>
      <c r="C2187" s="163"/>
    </row>
    <row r="2188" spans="1:3" x14ac:dyDescent="0.25">
      <c r="A2188" s="163"/>
      <c r="B2188" s="163"/>
      <c r="C2188" s="163"/>
    </row>
    <row r="2189" spans="1:3" x14ac:dyDescent="0.25">
      <c r="A2189" s="163"/>
      <c r="B2189" s="163"/>
      <c r="C2189" s="163"/>
    </row>
    <row r="2190" spans="1:3" x14ac:dyDescent="0.25">
      <c r="A2190" s="163"/>
      <c r="B2190" s="163"/>
      <c r="C2190" s="163"/>
    </row>
    <row r="2191" spans="1:3" x14ac:dyDescent="0.25">
      <c r="A2191" s="163"/>
      <c r="B2191" s="163"/>
      <c r="C2191" s="163"/>
    </row>
    <row r="2192" spans="1:3" x14ac:dyDescent="0.25">
      <c r="A2192" s="163"/>
      <c r="B2192" s="163"/>
      <c r="C2192" s="163"/>
    </row>
    <row r="2193" spans="1:3" x14ac:dyDescent="0.25">
      <c r="A2193" s="163"/>
      <c r="B2193" s="163"/>
      <c r="C2193" s="163"/>
    </row>
    <row r="2194" spans="1:3" x14ac:dyDescent="0.25">
      <c r="A2194" s="163"/>
      <c r="B2194" s="163"/>
      <c r="C2194" s="163"/>
    </row>
    <row r="2195" spans="1:3" x14ac:dyDescent="0.25">
      <c r="A2195" s="163"/>
      <c r="B2195" s="163"/>
      <c r="C2195" s="163"/>
    </row>
    <row r="2196" spans="1:3" x14ac:dyDescent="0.25">
      <c r="A2196" s="163"/>
      <c r="B2196" s="163"/>
      <c r="C2196" s="163"/>
    </row>
    <row r="2197" spans="1:3" x14ac:dyDescent="0.25">
      <c r="A2197" s="163"/>
      <c r="B2197" s="163"/>
      <c r="C2197" s="163"/>
    </row>
    <row r="2198" spans="1:3" x14ac:dyDescent="0.25">
      <c r="A2198" s="163"/>
      <c r="B2198" s="163"/>
      <c r="C2198" s="163"/>
    </row>
    <row r="2199" spans="1:3" x14ac:dyDescent="0.25">
      <c r="A2199" s="163"/>
      <c r="B2199" s="163"/>
      <c r="C2199" s="163"/>
    </row>
    <row r="2200" spans="1:3" x14ac:dyDescent="0.25">
      <c r="A2200" s="163"/>
      <c r="B2200" s="163"/>
      <c r="C2200" s="163"/>
    </row>
    <row r="2201" spans="1:3" x14ac:dyDescent="0.25">
      <c r="A2201" s="163"/>
      <c r="B2201" s="163"/>
      <c r="C2201" s="163"/>
    </row>
    <row r="2202" spans="1:3" x14ac:dyDescent="0.25">
      <c r="A2202" s="163"/>
      <c r="B2202" s="163"/>
      <c r="C2202" s="163"/>
    </row>
    <row r="2203" spans="1:3" x14ac:dyDescent="0.25">
      <c r="A2203" s="163"/>
      <c r="B2203" s="163"/>
      <c r="C2203" s="163"/>
    </row>
    <row r="2204" spans="1:3" x14ac:dyDescent="0.25">
      <c r="A2204" s="163"/>
      <c r="B2204" s="163"/>
      <c r="C2204" s="163"/>
    </row>
    <row r="2205" spans="1:3" x14ac:dyDescent="0.25">
      <c r="A2205" s="163"/>
      <c r="B2205" s="163"/>
      <c r="C2205" s="163"/>
    </row>
    <row r="2206" spans="1:3" x14ac:dyDescent="0.25">
      <c r="A2206" s="163"/>
      <c r="B2206" s="163"/>
      <c r="C2206" s="163"/>
    </row>
    <row r="2207" spans="1:3" x14ac:dyDescent="0.25">
      <c r="A2207" s="163"/>
      <c r="B2207" s="163"/>
      <c r="C2207" s="163"/>
    </row>
    <row r="2208" spans="1:3" x14ac:dyDescent="0.25">
      <c r="A2208" s="163"/>
      <c r="B2208" s="163"/>
      <c r="C2208" s="163"/>
    </row>
    <row r="2209" spans="1:3" x14ac:dyDescent="0.25">
      <c r="A2209" s="163"/>
      <c r="B2209" s="163"/>
      <c r="C2209" s="163"/>
    </row>
    <row r="2210" spans="1:3" x14ac:dyDescent="0.25">
      <c r="A2210" s="163"/>
      <c r="B2210" s="163"/>
      <c r="C2210" s="163"/>
    </row>
    <row r="2211" spans="1:3" x14ac:dyDescent="0.25">
      <c r="A2211" s="163"/>
      <c r="B2211" s="163"/>
      <c r="C2211" s="163"/>
    </row>
    <row r="2212" spans="1:3" x14ac:dyDescent="0.25">
      <c r="A2212" s="163"/>
      <c r="B2212" s="163"/>
      <c r="C2212" s="163"/>
    </row>
    <row r="2213" spans="1:3" x14ac:dyDescent="0.25">
      <c r="A2213" s="163"/>
      <c r="B2213" s="163"/>
      <c r="C2213" s="163"/>
    </row>
    <row r="2214" spans="1:3" x14ac:dyDescent="0.25">
      <c r="A2214" s="163"/>
      <c r="B2214" s="163"/>
      <c r="C2214" s="163"/>
    </row>
    <row r="2215" spans="1:3" x14ac:dyDescent="0.25">
      <c r="A2215" s="163"/>
      <c r="B2215" s="163"/>
      <c r="C2215" s="163"/>
    </row>
    <row r="2216" spans="1:3" x14ac:dyDescent="0.25">
      <c r="A2216" s="163"/>
      <c r="B2216" s="163"/>
      <c r="C2216" s="163"/>
    </row>
    <row r="2217" spans="1:3" x14ac:dyDescent="0.25">
      <c r="A2217" s="163"/>
      <c r="B2217" s="163"/>
      <c r="C2217" s="163"/>
    </row>
    <row r="2218" spans="1:3" x14ac:dyDescent="0.25">
      <c r="A2218" s="163"/>
      <c r="B2218" s="163"/>
      <c r="C2218" s="163"/>
    </row>
    <row r="2219" spans="1:3" x14ac:dyDescent="0.25">
      <c r="A2219" s="163"/>
      <c r="B2219" s="163"/>
      <c r="C2219" s="163"/>
    </row>
    <row r="2220" spans="1:3" x14ac:dyDescent="0.25">
      <c r="A2220" s="163"/>
      <c r="B2220" s="163"/>
      <c r="C2220" s="163"/>
    </row>
    <row r="2221" spans="1:3" x14ac:dyDescent="0.25">
      <c r="A2221" s="163"/>
      <c r="B2221" s="163"/>
      <c r="C2221" s="163"/>
    </row>
    <row r="2222" spans="1:3" x14ac:dyDescent="0.25">
      <c r="A2222" s="163"/>
      <c r="B2222" s="163"/>
      <c r="C2222" s="163"/>
    </row>
    <row r="2223" spans="1:3" x14ac:dyDescent="0.25">
      <c r="A2223" s="163"/>
      <c r="B2223" s="163"/>
      <c r="C2223" s="163"/>
    </row>
    <row r="2224" spans="1:3" x14ac:dyDescent="0.25">
      <c r="A2224" s="163"/>
      <c r="B2224" s="163"/>
      <c r="C2224" s="163"/>
    </row>
    <row r="2225" spans="1:3" x14ac:dyDescent="0.25">
      <c r="A2225" s="163"/>
      <c r="B2225" s="163"/>
      <c r="C2225" s="163"/>
    </row>
    <row r="2226" spans="1:3" x14ac:dyDescent="0.25">
      <c r="A2226" s="163"/>
      <c r="B2226" s="163"/>
      <c r="C2226" s="163"/>
    </row>
    <row r="2227" spans="1:3" x14ac:dyDescent="0.25">
      <c r="A2227" s="163"/>
      <c r="B2227" s="163"/>
      <c r="C2227" s="163"/>
    </row>
    <row r="2228" spans="1:3" x14ac:dyDescent="0.25">
      <c r="A2228" s="163"/>
      <c r="B2228" s="163"/>
      <c r="C2228" s="163"/>
    </row>
    <row r="2229" spans="1:3" x14ac:dyDescent="0.25">
      <c r="A2229" s="163"/>
      <c r="B2229" s="163"/>
      <c r="C2229" s="163"/>
    </row>
    <row r="2230" spans="1:3" x14ac:dyDescent="0.25">
      <c r="A2230" s="163"/>
      <c r="B2230" s="163"/>
      <c r="C2230" s="163"/>
    </row>
    <row r="2231" spans="1:3" x14ac:dyDescent="0.25">
      <c r="A2231" s="163"/>
      <c r="B2231" s="163"/>
      <c r="C2231" s="163"/>
    </row>
    <row r="2232" spans="1:3" x14ac:dyDescent="0.25">
      <c r="A2232" s="163"/>
      <c r="B2232" s="163"/>
      <c r="C2232" s="163"/>
    </row>
    <row r="2233" spans="1:3" x14ac:dyDescent="0.25">
      <c r="A2233" s="163"/>
      <c r="B2233" s="163"/>
      <c r="C2233" s="163"/>
    </row>
    <row r="2234" spans="1:3" x14ac:dyDescent="0.25">
      <c r="A2234" s="163"/>
      <c r="B2234" s="163"/>
      <c r="C2234" s="163"/>
    </row>
    <row r="2235" spans="1:3" x14ac:dyDescent="0.25">
      <c r="A2235" s="163"/>
      <c r="B2235" s="163"/>
      <c r="C2235" s="163"/>
    </row>
    <row r="2236" spans="1:3" x14ac:dyDescent="0.25">
      <c r="A2236" s="163"/>
      <c r="B2236" s="163"/>
      <c r="C2236" s="163"/>
    </row>
    <row r="2237" spans="1:3" x14ac:dyDescent="0.25">
      <c r="A2237" s="163"/>
      <c r="B2237" s="163"/>
      <c r="C2237" s="163"/>
    </row>
    <row r="2238" spans="1:3" x14ac:dyDescent="0.25">
      <c r="A2238" s="163"/>
      <c r="B2238" s="163"/>
      <c r="C2238" s="163"/>
    </row>
    <row r="2239" spans="1:3" x14ac:dyDescent="0.25">
      <c r="A2239" s="163"/>
      <c r="B2239" s="163"/>
      <c r="C2239" s="163"/>
    </row>
    <row r="2240" spans="1:3" x14ac:dyDescent="0.25">
      <c r="A2240" s="163"/>
      <c r="B2240" s="163"/>
      <c r="C2240" s="163"/>
    </row>
    <row r="2241" spans="1:3" x14ac:dyDescent="0.25">
      <c r="A2241" s="163"/>
      <c r="B2241" s="163"/>
      <c r="C2241" s="163"/>
    </row>
    <row r="2242" spans="1:3" x14ac:dyDescent="0.25">
      <c r="A2242" s="163"/>
      <c r="B2242" s="163"/>
      <c r="C2242" s="163"/>
    </row>
    <row r="2243" spans="1:3" x14ac:dyDescent="0.25">
      <c r="A2243" s="163"/>
      <c r="B2243" s="163"/>
      <c r="C2243" s="163"/>
    </row>
    <row r="2244" spans="1:3" x14ac:dyDescent="0.25">
      <c r="A2244" s="163"/>
      <c r="B2244" s="163"/>
      <c r="C2244" s="163"/>
    </row>
    <row r="2245" spans="1:3" x14ac:dyDescent="0.25">
      <c r="A2245" s="163"/>
      <c r="B2245" s="163"/>
      <c r="C2245" s="163"/>
    </row>
    <row r="2246" spans="1:3" x14ac:dyDescent="0.25">
      <c r="A2246" s="163"/>
      <c r="B2246" s="163"/>
      <c r="C2246" s="163"/>
    </row>
    <row r="2247" spans="1:3" x14ac:dyDescent="0.25">
      <c r="A2247" s="163"/>
      <c r="B2247" s="163"/>
      <c r="C2247" s="163"/>
    </row>
    <row r="2248" spans="1:3" x14ac:dyDescent="0.25">
      <c r="A2248" s="163"/>
      <c r="B2248" s="163"/>
      <c r="C2248" s="163"/>
    </row>
    <row r="2249" spans="1:3" x14ac:dyDescent="0.25">
      <c r="A2249" s="163"/>
      <c r="B2249" s="163"/>
      <c r="C2249" s="163"/>
    </row>
    <row r="2250" spans="1:3" x14ac:dyDescent="0.25">
      <c r="A2250" s="163"/>
      <c r="B2250" s="163"/>
      <c r="C2250" s="163"/>
    </row>
    <row r="2251" spans="1:3" x14ac:dyDescent="0.25">
      <c r="A2251" s="163"/>
      <c r="B2251" s="163"/>
      <c r="C2251" s="163"/>
    </row>
    <row r="2252" spans="1:3" x14ac:dyDescent="0.25">
      <c r="A2252" s="163"/>
      <c r="B2252" s="163"/>
      <c r="C2252" s="163"/>
    </row>
    <row r="2253" spans="1:3" x14ac:dyDescent="0.25">
      <c r="A2253" s="163"/>
      <c r="B2253" s="163"/>
      <c r="C2253" s="163"/>
    </row>
    <row r="2254" spans="1:3" x14ac:dyDescent="0.25">
      <c r="A2254" s="163"/>
      <c r="B2254" s="163"/>
      <c r="C2254" s="163"/>
    </row>
    <row r="2255" spans="1:3" x14ac:dyDescent="0.25">
      <c r="A2255" s="163"/>
      <c r="B2255" s="163"/>
      <c r="C2255" s="163"/>
    </row>
    <row r="2256" spans="1:3" x14ac:dyDescent="0.25">
      <c r="A2256" s="163"/>
      <c r="B2256" s="163"/>
      <c r="C2256" s="163"/>
    </row>
    <row r="2257" spans="1:3" x14ac:dyDescent="0.25">
      <c r="A2257" s="163"/>
      <c r="B2257" s="163"/>
      <c r="C2257" s="163"/>
    </row>
    <row r="2258" spans="1:3" x14ac:dyDescent="0.25">
      <c r="A2258" s="163"/>
      <c r="B2258" s="163"/>
      <c r="C2258" s="163"/>
    </row>
    <row r="2259" spans="1:3" x14ac:dyDescent="0.25">
      <c r="A2259" s="163"/>
      <c r="B2259" s="163"/>
      <c r="C2259" s="163"/>
    </row>
    <row r="2260" spans="1:3" x14ac:dyDescent="0.25">
      <c r="A2260" s="163"/>
      <c r="B2260" s="163"/>
      <c r="C2260" s="163"/>
    </row>
    <row r="2261" spans="1:3" x14ac:dyDescent="0.25">
      <c r="A2261" s="163"/>
      <c r="B2261" s="163"/>
      <c r="C2261" s="163"/>
    </row>
    <row r="2262" spans="1:3" x14ac:dyDescent="0.25">
      <c r="A2262" s="163"/>
      <c r="B2262" s="163"/>
      <c r="C2262" s="163"/>
    </row>
    <row r="2263" spans="1:3" x14ac:dyDescent="0.25">
      <c r="A2263" s="163"/>
      <c r="B2263" s="163"/>
      <c r="C2263" s="163"/>
    </row>
    <row r="2264" spans="1:3" x14ac:dyDescent="0.25">
      <c r="A2264" s="163"/>
      <c r="B2264" s="163"/>
      <c r="C2264" s="163"/>
    </row>
    <row r="2265" spans="1:3" x14ac:dyDescent="0.25">
      <c r="A2265" s="163"/>
      <c r="B2265" s="163"/>
      <c r="C2265" s="163"/>
    </row>
    <row r="2266" spans="1:3" x14ac:dyDescent="0.25">
      <c r="A2266" s="163"/>
      <c r="B2266" s="163"/>
      <c r="C2266" s="163"/>
    </row>
    <row r="2267" spans="1:3" x14ac:dyDescent="0.25">
      <c r="A2267" s="163"/>
      <c r="B2267" s="163"/>
      <c r="C2267" s="163"/>
    </row>
    <row r="2268" spans="1:3" x14ac:dyDescent="0.25">
      <c r="A2268" s="163"/>
      <c r="B2268" s="163"/>
      <c r="C2268" s="163"/>
    </row>
    <row r="2269" spans="1:3" x14ac:dyDescent="0.25">
      <c r="A2269" s="163"/>
      <c r="B2269" s="163"/>
      <c r="C2269" s="163"/>
    </row>
    <row r="2270" spans="1:3" x14ac:dyDescent="0.25">
      <c r="A2270" s="163"/>
      <c r="B2270" s="163"/>
      <c r="C2270" s="163"/>
    </row>
    <row r="2271" spans="1:3" x14ac:dyDescent="0.25">
      <c r="A2271" s="163"/>
      <c r="B2271" s="163"/>
      <c r="C2271" s="163"/>
    </row>
    <row r="2272" spans="1:3" x14ac:dyDescent="0.25">
      <c r="A2272" s="163"/>
      <c r="B2272" s="163"/>
      <c r="C2272" s="163"/>
    </row>
    <row r="2273" spans="1:3" x14ac:dyDescent="0.25">
      <c r="A2273" s="163"/>
      <c r="B2273" s="163"/>
      <c r="C2273" s="163"/>
    </row>
    <row r="2274" spans="1:3" x14ac:dyDescent="0.25">
      <c r="A2274" s="163"/>
      <c r="B2274" s="163"/>
      <c r="C2274" s="163"/>
    </row>
    <row r="2275" spans="1:3" x14ac:dyDescent="0.25">
      <c r="A2275" s="163"/>
      <c r="B2275" s="163"/>
      <c r="C2275" s="163"/>
    </row>
    <row r="2276" spans="1:3" x14ac:dyDescent="0.25">
      <c r="A2276" s="163"/>
      <c r="B2276" s="163"/>
      <c r="C2276" s="163"/>
    </row>
    <row r="2277" spans="1:3" x14ac:dyDescent="0.25">
      <c r="A2277" s="163"/>
      <c r="B2277" s="163"/>
      <c r="C2277" s="163"/>
    </row>
    <row r="2278" spans="1:3" x14ac:dyDescent="0.25">
      <c r="A2278" s="163"/>
      <c r="B2278" s="163"/>
      <c r="C2278" s="163"/>
    </row>
    <row r="2279" spans="1:3" x14ac:dyDescent="0.25">
      <c r="A2279" s="163"/>
      <c r="B2279" s="163"/>
      <c r="C2279" s="163"/>
    </row>
    <row r="2280" spans="1:3" x14ac:dyDescent="0.25">
      <c r="A2280" s="163"/>
      <c r="B2280" s="163"/>
      <c r="C2280" s="163"/>
    </row>
    <row r="2281" spans="1:3" x14ac:dyDescent="0.25">
      <c r="A2281" s="163"/>
      <c r="B2281" s="163"/>
      <c r="C2281" s="163"/>
    </row>
    <row r="2282" spans="1:3" x14ac:dyDescent="0.25">
      <c r="A2282" s="163"/>
      <c r="B2282" s="163"/>
      <c r="C2282" s="163"/>
    </row>
    <row r="2283" spans="1:3" x14ac:dyDescent="0.25">
      <c r="A2283" s="163"/>
      <c r="B2283" s="163"/>
      <c r="C2283" s="163"/>
    </row>
    <row r="2284" spans="1:3" x14ac:dyDescent="0.25">
      <c r="A2284" s="163"/>
      <c r="B2284" s="163"/>
      <c r="C2284" s="163"/>
    </row>
    <row r="2285" spans="1:3" x14ac:dyDescent="0.25">
      <c r="A2285" s="163"/>
      <c r="B2285" s="163"/>
      <c r="C2285" s="163"/>
    </row>
    <row r="2286" spans="1:3" x14ac:dyDescent="0.25">
      <c r="A2286" s="163"/>
      <c r="B2286" s="163"/>
      <c r="C2286" s="163"/>
    </row>
    <row r="2287" spans="1:3" x14ac:dyDescent="0.25">
      <c r="A2287" s="163"/>
      <c r="B2287" s="163"/>
      <c r="C2287" s="163"/>
    </row>
    <row r="2288" spans="1:3" x14ac:dyDescent="0.25">
      <c r="A2288" s="163"/>
      <c r="B2288" s="163"/>
      <c r="C2288" s="163"/>
    </row>
    <row r="2289" spans="1:3" x14ac:dyDescent="0.25">
      <c r="A2289" s="163"/>
      <c r="B2289" s="163"/>
      <c r="C2289" s="163"/>
    </row>
    <row r="2290" spans="1:3" x14ac:dyDescent="0.25">
      <c r="A2290" s="163"/>
      <c r="B2290" s="163"/>
      <c r="C2290" s="163"/>
    </row>
    <row r="2291" spans="1:3" x14ac:dyDescent="0.25">
      <c r="A2291" s="163"/>
      <c r="B2291" s="163"/>
      <c r="C2291" s="163"/>
    </row>
    <row r="2292" spans="1:3" x14ac:dyDescent="0.25">
      <c r="A2292" s="163"/>
      <c r="B2292" s="163"/>
      <c r="C2292" s="163"/>
    </row>
    <row r="2293" spans="1:3" x14ac:dyDescent="0.25">
      <c r="A2293" s="163"/>
      <c r="B2293" s="163"/>
      <c r="C2293" s="163"/>
    </row>
    <row r="2294" spans="1:3" x14ac:dyDescent="0.25">
      <c r="A2294" s="163"/>
      <c r="B2294" s="163"/>
      <c r="C2294" s="163"/>
    </row>
    <row r="2295" spans="1:3" x14ac:dyDescent="0.25">
      <c r="A2295" s="163"/>
      <c r="B2295" s="163"/>
      <c r="C2295" s="163"/>
    </row>
    <row r="2296" spans="1:3" x14ac:dyDescent="0.25">
      <c r="A2296" s="163"/>
      <c r="B2296" s="163"/>
      <c r="C2296" s="163"/>
    </row>
    <row r="2297" spans="1:3" x14ac:dyDescent="0.25">
      <c r="A2297" s="163"/>
      <c r="B2297" s="163"/>
      <c r="C2297" s="163"/>
    </row>
    <row r="2298" spans="1:3" x14ac:dyDescent="0.25">
      <c r="A2298" s="163"/>
      <c r="B2298" s="163"/>
      <c r="C2298" s="163"/>
    </row>
    <row r="2299" spans="1:3" x14ac:dyDescent="0.25">
      <c r="A2299" s="163"/>
      <c r="B2299" s="163"/>
      <c r="C2299" s="163"/>
    </row>
    <row r="2300" spans="1:3" x14ac:dyDescent="0.25">
      <c r="A2300" s="163"/>
      <c r="B2300" s="163"/>
      <c r="C2300" s="163"/>
    </row>
    <row r="2301" spans="1:3" x14ac:dyDescent="0.25">
      <c r="A2301" s="163"/>
      <c r="B2301" s="163"/>
      <c r="C2301" s="163"/>
    </row>
    <row r="2302" spans="1:3" x14ac:dyDescent="0.25">
      <c r="A2302" s="163"/>
      <c r="B2302" s="163"/>
      <c r="C2302" s="163"/>
    </row>
    <row r="2303" spans="1:3" x14ac:dyDescent="0.25">
      <c r="A2303" s="163"/>
      <c r="B2303" s="163"/>
      <c r="C2303" s="163"/>
    </row>
    <row r="2304" spans="1:3" x14ac:dyDescent="0.25">
      <c r="A2304" s="163"/>
      <c r="B2304" s="163"/>
      <c r="C2304" s="163"/>
    </row>
    <row r="2305" spans="1:3" x14ac:dyDescent="0.25">
      <c r="A2305" s="163"/>
      <c r="B2305" s="163"/>
      <c r="C2305" s="163"/>
    </row>
    <row r="2306" spans="1:3" x14ac:dyDescent="0.25">
      <c r="A2306" s="163"/>
      <c r="B2306" s="163"/>
      <c r="C2306" s="163"/>
    </row>
    <row r="2307" spans="1:3" x14ac:dyDescent="0.25">
      <c r="A2307" s="163"/>
      <c r="B2307" s="163"/>
      <c r="C2307" s="163"/>
    </row>
    <row r="2308" spans="1:3" x14ac:dyDescent="0.25">
      <c r="A2308" s="163"/>
      <c r="B2308" s="163"/>
      <c r="C2308" s="163"/>
    </row>
    <row r="2309" spans="1:3" x14ac:dyDescent="0.25">
      <c r="A2309" s="163"/>
      <c r="B2309" s="163"/>
      <c r="C2309" s="163"/>
    </row>
    <row r="2310" spans="1:3" x14ac:dyDescent="0.25">
      <c r="A2310" s="163"/>
      <c r="B2310" s="163"/>
      <c r="C2310" s="163"/>
    </row>
    <row r="2311" spans="1:3" x14ac:dyDescent="0.25">
      <c r="A2311" s="163"/>
      <c r="B2311" s="163"/>
      <c r="C2311" s="163"/>
    </row>
    <row r="2312" spans="1:3" x14ac:dyDescent="0.25">
      <c r="A2312" s="163"/>
      <c r="B2312" s="163"/>
      <c r="C2312" s="163"/>
    </row>
    <row r="2313" spans="1:3" x14ac:dyDescent="0.25">
      <c r="A2313" s="163"/>
      <c r="B2313" s="163"/>
      <c r="C2313" s="163"/>
    </row>
    <row r="2314" spans="1:3" x14ac:dyDescent="0.25">
      <c r="A2314" s="163"/>
      <c r="B2314" s="163"/>
      <c r="C2314" s="163"/>
    </row>
    <row r="2315" spans="1:3" x14ac:dyDescent="0.25">
      <c r="A2315" s="163"/>
      <c r="B2315" s="163"/>
      <c r="C2315" s="163"/>
    </row>
    <row r="2316" spans="1:3" x14ac:dyDescent="0.25">
      <c r="A2316" s="163"/>
      <c r="B2316" s="163"/>
      <c r="C2316" s="163"/>
    </row>
    <row r="2317" spans="1:3" x14ac:dyDescent="0.25">
      <c r="A2317" s="163"/>
      <c r="B2317" s="163"/>
      <c r="C2317" s="163"/>
    </row>
    <row r="2318" spans="1:3" x14ac:dyDescent="0.25">
      <c r="A2318" s="163"/>
      <c r="B2318" s="163"/>
      <c r="C2318" s="163"/>
    </row>
    <row r="2319" spans="1:3" x14ac:dyDescent="0.25">
      <c r="A2319" s="163"/>
      <c r="B2319" s="163"/>
      <c r="C2319" s="163"/>
    </row>
    <row r="2320" spans="1:3" x14ac:dyDescent="0.25">
      <c r="A2320" s="163"/>
      <c r="B2320" s="163"/>
      <c r="C2320" s="163"/>
    </row>
    <row r="2321" spans="1:3" x14ac:dyDescent="0.25">
      <c r="A2321" s="163"/>
      <c r="B2321" s="163"/>
      <c r="C2321" s="163"/>
    </row>
    <row r="2322" spans="1:3" x14ac:dyDescent="0.25">
      <c r="A2322" s="163"/>
      <c r="B2322" s="163"/>
      <c r="C2322" s="163"/>
    </row>
    <row r="2323" spans="1:3" x14ac:dyDescent="0.25">
      <c r="A2323" s="163"/>
      <c r="B2323" s="163"/>
      <c r="C2323" s="163"/>
    </row>
    <row r="2324" spans="1:3" x14ac:dyDescent="0.25">
      <c r="A2324" s="163"/>
      <c r="B2324" s="163"/>
      <c r="C2324" s="163"/>
    </row>
    <row r="2325" spans="1:3" x14ac:dyDescent="0.25">
      <c r="A2325" s="163"/>
      <c r="B2325" s="163"/>
      <c r="C2325" s="163"/>
    </row>
    <row r="2326" spans="1:3" x14ac:dyDescent="0.25">
      <c r="A2326" s="163"/>
      <c r="B2326" s="163"/>
      <c r="C2326" s="163"/>
    </row>
    <row r="2327" spans="1:3" x14ac:dyDescent="0.25">
      <c r="A2327" s="163"/>
      <c r="B2327" s="163"/>
      <c r="C2327" s="163"/>
    </row>
    <row r="2328" spans="1:3" x14ac:dyDescent="0.25">
      <c r="A2328" s="163"/>
      <c r="B2328" s="163"/>
      <c r="C2328" s="163"/>
    </row>
    <row r="2329" spans="1:3" x14ac:dyDescent="0.25">
      <c r="A2329" s="163"/>
      <c r="B2329" s="163"/>
      <c r="C2329" s="163"/>
    </row>
    <row r="2330" spans="1:3" x14ac:dyDescent="0.25">
      <c r="A2330" s="163"/>
      <c r="B2330" s="163"/>
      <c r="C2330" s="163"/>
    </row>
    <row r="2331" spans="1:3" x14ac:dyDescent="0.25">
      <c r="A2331" s="163"/>
      <c r="B2331" s="163"/>
      <c r="C2331" s="163"/>
    </row>
    <row r="2332" spans="1:3" x14ac:dyDescent="0.25">
      <c r="A2332" s="163"/>
      <c r="B2332" s="163"/>
      <c r="C2332" s="163"/>
    </row>
    <row r="2333" spans="1:3" x14ac:dyDescent="0.25">
      <c r="A2333" s="163"/>
      <c r="B2333" s="163"/>
      <c r="C2333" s="163"/>
    </row>
    <row r="2334" spans="1:3" x14ac:dyDescent="0.25">
      <c r="A2334" s="163"/>
      <c r="B2334" s="163"/>
      <c r="C2334" s="163"/>
    </row>
    <row r="2335" spans="1:3" x14ac:dyDescent="0.25">
      <c r="A2335" s="163"/>
      <c r="B2335" s="163"/>
      <c r="C2335" s="163"/>
    </row>
    <row r="2336" spans="1:3" x14ac:dyDescent="0.25">
      <c r="A2336" s="163"/>
      <c r="B2336" s="163"/>
      <c r="C2336" s="163"/>
    </row>
    <row r="2337" spans="1:3" x14ac:dyDescent="0.25">
      <c r="A2337" s="163"/>
      <c r="B2337" s="163"/>
      <c r="C2337" s="163"/>
    </row>
    <row r="2338" spans="1:3" x14ac:dyDescent="0.25">
      <c r="A2338" s="163"/>
      <c r="B2338" s="163"/>
      <c r="C2338" s="163"/>
    </row>
    <row r="2339" spans="1:3" x14ac:dyDescent="0.25">
      <c r="A2339" s="163"/>
      <c r="B2339" s="163"/>
      <c r="C2339" s="163"/>
    </row>
    <row r="2340" spans="1:3" x14ac:dyDescent="0.25">
      <c r="A2340" s="163"/>
      <c r="B2340" s="163"/>
      <c r="C2340" s="163"/>
    </row>
    <row r="2341" spans="1:3" x14ac:dyDescent="0.25">
      <c r="A2341" s="163"/>
      <c r="B2341" s="163"/>
      <c r="C2341" s="163"/>
    </row>
    <row r="2342" spans="1:3" x14ac:dyDescent="0.25">
      <c r="A2342" s="163"/>
      <c r="B2342" s="163"/>
      <c r="C2342" s="163"/>
    </row>
    <row r="2343" spans="1:3" x14ac:dyDescent="0.25">
      <c r="A2343" s="163"/>
      <c r="B2343" s="163"/>
      <c r="C2343" s="163"/>
    </row>
    <row r="2344" spans="1:3" x14ac:dyDescent="0.25">
      <c r="A2344" s="163"/>
      <c r="B2344" s="163"/>
      <c r="C2344" s="163"/>
    </row>
    <row r="2345" spans="1:3" x14ac:dyDescent="0.25">
      <c r="A2345" s="163"/>
      <c r="B2345" s="163"/>
      <c r="C2345" s="163"/>
    </row>
    <row r="2346" spans="1:3" x14ac:dyDescent="0.25">
      <c r="A2346" s="163"/>
      <c r="B2346" s="163"/>
      <c r="C2346" s="163"/>
    </row>
    <row r="2347" spans="1:3" x14ac:dyDescent="0.25">
      <c r="A2347" s="163"/>
      <c r="B2347" s="163"/>
      <c r="C2347" s="163"/>
    </row>
    <row r="2348" spans="1:3" x14ac:dyDescent="0.25">
      <c r="A2348" s="163"/>
      <c r="B2348" s="163"/>
      <c r="C2348" s="163"/>
    </row>
    <row r="2349" spans="1:3" x14ac:dyDescent="0.25">
      <c r="A2349" s="163"/>
      <c r="B2349" s="163"/>
      <c r="C2349" s="163"/>
    </row>
    <row r="2350" spans="1:3" x14ac:dyDescent="0.25">
      <c r="A2350" s="163"/>
      <c r="B2350" s="163"/>
      <c r="C2350" s="163"/>
    </row>
    <row r="2351" spans="1:3" x14ac:dyDescent="0.25">
      <c r="A2351" s="163"/>
      <c r="B2351" s="163"/>
      <c r="C2351" s="163"/>
    </row>
    <row r="2352" spans="1:3" x14ac:dyDescent="0.25">
      <c r="A2352" s="163"/>
      <c r="B2352" s="163"/>
      <c r="C2352" s="163"/>
    </row>
    <row r="2353" spans="1:3" x14ac:dyDescent="0.25">
      <c r="A2353" s="163"/>
      <c r="B2353" s="163"/>
      <c r="C2353" s="163"/>
    </row>
    <row r="2354" spans="1:3" x14ac:dyDescent="0.25">
      <c r="A2354" s="163"/>
      <c r="B2354" s="163"/>
      <c r="C2354" s="163"/>
    </row>
    <row r="2355" spans="1:3" x14ac:dyDescent="0.25">
      <c r="A2355" s="163"/>
      <c r="B2355" s="163"/>
      <c r="C2355" s="163"/>
    </row>
    <row r="2356" spans="1:3" x14ac:dyDescent="0.25">
      <c r="A2356" s="163"/>
      <c r="B2356" s="163"/>
      <c r="C2356" s="163"/>
    </row>
    <row r="2357" spans="1:3" x14ac:dyDescent="0.25">
      <c r="A2357" s="163"/>
      <c r="B2357" s="163"/>
      <c r="C2357" s="163"/>
    </row>
    <row r="2358" spans="1:3" x14ac:dyDescent="0.25">
      <c r="A2358" s="163"/>
      <c r="B2358" s="163"/>
      <c r="C2358" s="163"/>
    </row>
    <row r="2359" spans="1:3" x14ac:dyDescent="0.25">
      <c r="A2359" s="163"/>
      <c r="B2359" s="163"/>
      <c r="C2359" s="163"/>
    </row>
    <row r="2360" spans="1:3" x14ac:dyDescent="0.25">
      <c r="A2360" s="163"/>
      <c r="B2360" s="163"/>
      <c r="C2360" s="163"/>
    </row>
    <row r="2361" spans="1:3" x14ac:dyDescent="0.25">
      <c r="A2361" s="163"/>
      <c r="B2361" s="163"/>
      <c r="C2361" s="163"/>
    </row>
    <row r="2362" spans="1:3" x14ac:dyDescent="0.25">
      <c r="A2362" s="163"/>
      <c r="B2362" s="163"/>
      <c r="C2362" s="163"/>
    </row>
    <row r="2363" spans="1:3" x14ac:dyDescent="0.25">
      <c r="A2363" s="163"/>
      <c r="B2363" s="163"/>
      <c r="C2363" s="163"/>
    </row>
    <row r="2364" spans="1:3" x14ac:dyDescent="0.25">
      <c r="A2364" s="163"/>
      <c r="B2364" s="163"/>
      <c r="C2364" s="163"/>
    </row>
    <row r="2365" spans="1:3" x14ac:dyDescent="0.25">
      <c r="A2365" s="163"/>
      <c r="B2365" s="163"/>
      <c r="C2365" s="163"/>
    </row>
    <row r="2366" spans="1:3" x14ac:dyDescent="0.25">
      <c r="A2366" s="163"/>
      <c r="B2366" s="163"/>
      <c r="C2366" s="163"/>
    </row>
    <row r="2367" spans="1:3" x14ac:dyDescent="0.25">
      <c r="A2367" s="163"/>
      <c r="B2367" s="163"/>
      <c r="C2367" s="163"/>
    </row>
    <row r="2368" spans="1:3" x14ac:dyDescent="0.25">
      <c r="A2368" s="163"/>
      <c r="B2368" s="163"/>
      <c r="C2368" s="163"/>
    </row>
    <row r="2369" spans="1:3" x14ac:dyDescent="0.25">
      <c r="A2369" s="163"/>
      <c r="B2369" s="163"/>
      <c r="C2369" s="163"/>
    </row>
    <row r="2370" spans="1:3" x14ac:dyDescent="0.25">
      <c r="A2370" s="163"/>
      <c r="B2370" s="163"/>
      <c r="C2370" s="163"/>
    </row>
    <row r="2371" spans="1:3" x14ac:dyDescent="0.25">
      <c r="A2371" s="163"/>
      <c r="B2371" s="163"/>
      <c r="C2371" s="163"/>
    </row>
    <row r="2372" spans="1:3" x14ac:dyDescent="0.25">
      <c r="A2372" s="163"/>
      <c r="B2372" s="163"/>
      <c r="C2372" s="163"/>
    </row>
    <row r="2373" spans="1:3" x14ac:dyDescent="0.25">
      <c r="A2373" s="163"/>
      <c r="B2373" s="163"/>
      <c r="C2373" s="163"/>
    </row>
    <row r="2374" spans="1:3" x14ac:dyDescent="0.25">
      <c r="A2374" s="163"/>
      <c r="B2374" s="163"/>
      <c r="C2374" s="163"/>
    </row>
    <row r="2375" spans="1:3" x14ac:dyDescent="0.25">
      <c r="A2375" s="163"/>
      <c r="B2375" s="163"/>
      <c r="C2375" s="163"/>
    </row>
    <row r="2376" spans="1:3" x14ac:dyDescent="0.25">
      <c r="A2376" s="163"/>
      <c r="B2376" s="163"/>
      <c r="C2376" s="163"/>
    </row>
    <row r="2377" spans="1:3" x14ac:dyDescent="0.25">
      <c r="A2377" s="163"/>
      <c r="B2377" s="163"/>
      <c r="C2377" s="163"/>
    </row>
    <row r="2378" spans="1:3" x14ac:dyDescent="0.25">
      <c r="A2378" s="163"/>
      <c r="B2378" s="163"/>
      <c r="C2378" s="163"/>
    </row>
    <row r="2379" spans="1:3" x14ac:dyDescent="0.25">
      <c r="A2379" s="163"/>
      <c r="B2379" s="163"/>
      <c r="C2379" s="163"/>
    </row>
    <row r="2380" spans="1:3" x14ac:dyDescent="0.25">
      <c r="A2380" s="163"/>
      <c r="B2380" s="163"/>
      <c r="C2380" s="163"/>
    </row>
    <row r="2381" spans="1:3" x14ac:dyDescent="0.25">
      <c r="A2381" s="163"/>
      <c r="B2381" s="163"/>
      <c r="C2381" s="163"/>
    </row>
    <row r="2382" spans="1:3" x14ac:dyDescent="0.25">
      <c r="A2382" s="163"/>
      <c r="B2382" s="163"/>
      <c r="C2382" s="163"/>
    </row>
    <row r="2383" spans="1:3" x14ac:dyDescent="0.25">
      <c r="A2383" s="163"/>
      <c r="B2383" s="163"/>
      <c r="C2383" s="163"/>
    </row>
    <row r="2384" spans="1:3" x14ac:dyDescent="0.25">
      <c r="A2384" s="163"/>
      <c r="B2384" s="163"/>
      <c r="C2384" s="163"/>
    </row>
    <row r="2385" spans="1:3" x14ac:dyDescent="0.25">
      <c r="A2385" s="163"/>
      <c r="B2385" s="163"/>
      <c r="C2385" s="163"/>
    </row>
    <row r="2386" spans="1:3" x14ac:dyDescent="0.25">
      <c r="A2386" s="163"/>
      <c r="B2386" s="163"/>
      <c r="C2386" s="163"/>
    </row>
    <row r="2387" spans="1:3" x14ac:dyDescent="0.25">
      <c r="A2387" s="163"/>
      <c r="B2387" s="163"/>
      <c r="C2387" s="163"/>
    </row>
    <row r="2388" spans="1:3" x14ac:dyDescent="0.25">
      <c r="A2388" s="163"/>
      <c r="B2388" s="163"/>
      <c r="C2388" s="163"/>
    </row>
    <row r="2389" spans="1:3" x14ac:dyDescent="0.25">
      <c r="A2389" s="163"/>
      <c r="B2389" s="163"/>
      <c r="C2389" s="163"/>
    </row>
    <row r="2390" spans="1:3" x14ac:dyDescent="0.25">
      <c r="A2390" s="163"/>
      <c r="B2390" s="163"/>
      <c r="C2390" s="163"/>
    </row>
    <row r="2391" spans="1:3" x14ac:dyDescent="0.25">
      <c r="A2391" s="163"/>
      <c r="B2391" s="163"/>
      <c r="C2391" s="163"/>
    </row>
    <row r="2392" spans="1:3" x14ac:dyDescent="0.25">
      <c r="A2392" s="163"/>
      <c r="B2392" s="163"/>
      <c r="C2392" s="163"/>
    </row>
    <row r="2393" spans="1:3" x14ac:dyDescent="0.25">
      <c r="A2393" s="163"/>
      <c r="B2393" s="163"/>
      <c r="C2393" s="163"/>
    </row>
    <row r="2394" spans="1:3" x14ac:dyDescent="0.25">
      <c r="A2394" s="163"/>
      <c r="B2394" s="163"/>
      <c r="C2394" s="163"/>
    </row>
    <row r="2395" spans="1:3" x14ac:dyDescent="0.25">
      <c r="A2395" s="163"/>
      <c r="B2395" s="163"/>
      <c r="C2395" s="163"/>
    </row>
    <row r="2396" spans="1:3" x14ac:dyDescent="0.25">
      <c r="A2396" s="163"/>
      <c r="B2396" s="163"/>
      <c r="C2396" s="163"/>
    </row>
    <row r="2397" spans="1:3" x14ac:dyDescent="0.25">
      <c r="A2397" s="163"/>
      <c r="B2397" s="163"/>
      <c r="C2397" s="163"/>
    </row>
    <row r="2398" spans="1:3" x14ac:dyDescent="0.25">
      <c r="A2398" s="163"/>
      <c r="B2398" s="163"/>
      <c r="C2398" s="163"/>
    </row>
    <row r="2399" spans="1:3" x14ac:dyDescent="0.25">
      <c r="A2399" s="163"/>
      <c r="B2399" s="163"/>
      <c r="C2399" s="163"/>
    </row>
    <row r="2400" spans="1:3" x14ac:dyDescent="0.25">
      <c r="A2400" s="163"/>
      <c r="B2400" s="163"/>
      <c r="C2400" s="163"/>
    </row>
    <row r="2401" spans="1:3" x14ac:dyDescent="0.25">
      <c r="A2401" s="163"/>
      <c r="B2401" s="163"/>
      <c r="C2401" s="163"/>
    </row>
    <row r="2402" spans="1:3" x14ac:dyDescent="0.25">
      <c r="A2402" s="163"/>
      <c r="B2402" s="163"/>
      <c r="C2402" s="163"/>
    </row>
    <row r="2403" spans="1:3" x14ac:dyDescent="0.25">
      <c r="A2403" s="163"/>
      <c r="B2403" s="163"/>
      <c r="C2403" s="163"/>
    </row>
    <row r="2404" spans="1:3" x14ac:dyDescent="0.25">
      <c r="A2404" s="163"/>
      <c r="B2404" s="163"/>
      <c r="C2404" s="163"/>
    </row>
    <row r="2405" spans="1:3" x14ac:dyDescent="0.25">
      <c r="A2405" s="163"/>
      <c r="B2405" s="163"/>
      <c r="C2405" s="163"/>
    </row>
    <row r="2406" spans="1:3" x14ac:dyDescent="0.25">
      <c r="A2406" s="163"/>
      <c r="B2406" s="163"/>
      <c r="C2406" s="163"/>
    </row>
    <row r="2407" spans="1:3" x14ac:dyDescent="0.25">
      <c r="A2407" s="163"/>
      <c r="B2407" s="163"/>
      <c r="C2407" s="163"/>
    </row>
    <row r="2408" spans="1:3" x14ac:dyDescent="0.25">
      <c r="A2408" s="163"/>
      <c r="B2408" s="163"/>
      <c r="C2408" s="163"/>
    </row>
    <row r="2409" spans="1:3" x14ac:dyDescent="0.25">
      <c r="A2409" s="163"/>
      <c r="B2409" s="163"/>
      <c r="C2409" s="163"/>
    </row>
    <row r="2410" spans="1:3" x14ac:dyDescent="0.25">
      <c r="A2410" s="163"/>
      <c r="B2410" s="163"/>
      <c r="C2410" s="163"/>
    </row>
    <row r="2411" spans="1:3" x14ac:dyDescent="0.25">
      <c r="A2411" s="163"/>
      <c r="B2411" s="163"/>
      <c r="C2411" s="163"/>
    </row>
    <row r="2412" spans="1:3" x14ac:dyDescent="0.25">
      <c r="A2412" s="163"/>
      <c r="B2412" s="163"/>
      <c r="C2412" s="163"/>
    </row>
    <row r="2413" spans="1:3" x14ac:dyDescent="0.25">
      <c r="A2413" s="163"/>
      <c r="B2413" s="163"/>
      <c r="C2413" s="163"/>
    </row>
    <row r="2414" spans="1:3" x14ac:dyDescent="0.25">
      <c r="A2414" s="163"/>
      <c r="B2414" s="163"/>
      <c r="C2414" s="163"/>
    </row>
    <row r="2415" spans="1:3" x14ac:dyDescent="0.25">
      <c r="A2415" s="163"/>
      <c r="B2415" s="163"/>
      <c r="C2415" s="163"/>
    </row>
    <row r="2416" spans="1:3" x14ac:dyDescent="0.25">
      <c r="A2416" s="163"/>
      <c r="B2416" s="163"/>
      <c r="C2416" s="163"/>
    </row>
    <row r="2417" spans="1:3" x14ac:dyDescent="0.25">
      <c r="A2417" s="163"/>
      <c r="B2417" s="163"/>
      <c r="C2417" s="163"/>
    </row>
    <row r="2418" spans="1:3" x14ac:dyDescent="0.25">
      <c r="A2418" s="163"/>
      <c r="B2418" s="163"/>
      <c r="C2418" s="163"/>
    </row>
    <row r="2419" spans="1:3" x14ac:dyDescent="0.25">
      <c r="A2419" s="163"/>
      <c r="B2419" s="163"/>
      <c r="C2419" s="163"/>
    </row>
    <row r="2420" spans="1:3" x14ac:dyDescent="0.25">
      <c r="A2420" s="163"/>
      <c r="B2420" s="163"/>
      <c r="C2420" s="163"/>
    </row>
    <row r="2421" spans="1:3" x14ac:dyDescent="0.25">
      <c r="A2421" s="163"/>
      <c r="B2421" s="163"/>
      <c r="C2421" s="163"/>
    </row>
    <row r="2422" spans="1:3" x14ac:dyDescent="0.25">
      <c r="A2422" s="163"/>
      <c r="B2422" s="163"/>
      <c r="C2422" s="163"/>
    </row>
    <row r="2423" spans="1:3" x14ac:dyDescent="0.25">
      <c r="A2423" s="163"/>
      <c r="B2423" s="163"/>
      <c r="C2423" s="163"/>
    </row>
    <row r="2424" spans="1:3" x14ac:dyDescent="0.25">
      <c r="A2424" s="163"/>
      <c r="B2424" s="163"/>
      <c r="C2424" s="163"/>
    </row>
    <row r="2425" spans="1:3" x14ac:dyDescent="0.25">
      <c r="A2425" s="163"/>
      <c r="B2425" s="163"/>
      <c r="C2425" s="163"/>
    </row>
    <row r="2426" spans="1:3" x14ac:dyDescent="0.25">
      <c r="A2426" s="163"/>
      <c r="B2426" s="163"/>
      <c r="C2426" s="163"/>
    </row>
    <row r="2427" spans="1:3" x14ac:dyDescent="0.25">
      <c r="A2427" s="163"/>
      <c r="B2427" s="163"/>
      <c r="C2427" s="163"/>
    </row>
    <row r="2428" spans="1:3" x14ac:dyDescent="0.25">
      <c r="A2428" s="163"/>
      <c r="B2428" s="163"/>
      <c r="C2428" s="163"/>
    </row>
    <row r="2429" spans="1:3" x14ac:dyDescent="0.25">
      <c r="A2429" s="163"/>
      <c r="B2429" s="163"/>
      <c r="C2429" s="163"/>
    </row>
    <row r="2430" spans="1:3" x14ac:dyDescent="0.25">
      <c r="A2430" s="163"/>
      <c r="B2430" s="163"/>
      <c r="C2430" s="163"/>
    </row>
    <row r="2431" spans="1:3" x14ac:dyDescent="0.25">
      <c r="A2431" s="163"/>
      <c r="B2431" s="163"/>
      <c r="C2431" s="163"/>
    </row>
    <row r="2432" spans="1:3" x14ac:dyDescent="0.25">
      <c r="A2432" s="163"/>
      <c r="B2432" s="163"/>
      <c r="C2432" s="163"/>
    </row>
    <row r="2433" spans="1:3" x14ac:dyDescent="0.25">
      <c r="A2433" s="163"/>
      <c r="B2433" s="163"/>
      <c r="C2433" s="163"/>
    </row>
    <row r="2434" spans="1:3" x14ac:dyDescent="0.25">
      <c r="A2434" s="163"/>
      <c r="B2434" s="163"/>
      <c r="C2434" s="163"/>
    </row>
    <row r="2435" spans="1:3" x14ac:dyDescent="0.25">
      <c r="A2435" s="163"/>
      <c r="B2435" s="163"/>
      <c r="C2435" s="163"/>
    </row>
    <row r="2436" spans="1:3" x14ac:dyDescent="0.25">
      <c r="A2436" s="163"/>
      <c r="B2436" s="163"/>
      <c r="C2436" s="163"/>
    </row>
    <row r="2437" spans="1:3" x14ac:dyDescent="0.25">
      <c r="A2437" s="163"/>
      <c r="B2437" s="163"/>
      <c r="C2437" s="163"/>
    </row>
    <row r="2438" spans="1:3" x14ac:dyDescent="0.25">
      <c r="A2438" s="163"/>
      <c r="B2438" s="163"/>
      <c r="C2438" s="163"/>
    </row>
    <row r="2439" spans="1:3" x14ac:dyDescent="0.25">
      <c r="A2439" s="163"/>
      <c r="B2439" s="163"/>
      <c r="C2439" s="163"/>
    </row>
    <row r="2440" spans="1:3" x14ac:dyDescent="0.25">
      <c r="A2440" s="163"/>
      <c r="B2440" s="163"/>
      <c r="C2440" s="163"/>
    </row>
    <row r="2441" spans="1:3" x14ac:dyDescent="0.25">
      <c r="A2441" s="163"/>
      <c r="B2441" s="163"/>
      <c r="C2441" s="163"/>
    </row>
    <row r="2442" spans="1:3" x14ac:dyDescent="0.25">
      <c r="A2442" s="163"/>
      <c r="B2442" s="163"/>
      <c r="C2442" s="163"/>
    </row>
    <row r="2443" spans="1:3" x14ac:dyDescent="0.25">
      <c r="A2443" s="163"/>
      <c r="B2443" s="163"/>
      <c r="C2443" s="163"/>
    </row>
    <row r="2444" spans="1:3" x14ac:dyDescent="0.25">
      <c r="A2444" s="163"/>
      <c r="B2444" s="163"/>
      <c r="C2444" s="163"/>
    </row>
    <row r="2445" spans="1:3" x14ac:dyDescent="0.25">
      <c r="A2445" s="163"/>
      <c r="B2445" s="163"/>
      <c r="C2445" s="163"/>
    </row>
    <row r="2446" spans="1:3" x14ac:dyDescent="0.25">
      <c r="A2446" s="163"/>
      <c r="B2446" s="163"/>
      <c r="C2446" s="163"/>
    </row>
    <row r="2447" spans="1:3" x14ac:dyDescent="0.25">
      <c r="A2447" s="163"/>
      <c r="B2447" s="163"/>
      <c r="C2447" s="163"/>
    </row>
    <row r="2448" spans="1:3" x14ac:dyDescent="0.25">
      <c r="A2448" s="163"/>
      <c r="B2448" s="163"/>
      <c r="C2448" s="163"/>
    </row>
    <row r="2449" spans="1:3" x14ac:dyDescent="0.25">
      <c r="A2449" s="163"/>
      <c r="B2449" s="163"/>
      <c r="C2449" s="163"/>
    </row>
    <row r="2450" spans="1:3" x14ac:dyDescent="0.25">
      <c r="A2450" s="163"/>
      <c r="B2450" s="163"/>
      <c r="C2450" s="163"/>
    </row>
    <row r="2451" spans="1:3" x14ac:dyDescent="0.25">
      <c r="A2451" s="163"/>
      <c r="B2451" s="163"/>
      <c r="C2451" s="163"/>
    </row>
    <row r="2452" spans="1:3" x14ac:dyDescent="0.25">
      <c r="A2452" s="163"/>
      <c r="B2452" s="163"/>
      <c r="C2452" s="163"/>
    </row>
    <row r="2453" spans="1:3" x14ac:dyDescent="0.25">
      <c r="A2453" s="163"/>
      <c r="B2453" s="163"/>
      <c r="C2453" s="163"/>
    </row>
    <row r="2454" spans="1:3" x14ac:dyDescent="0.25">
      <c r="A2454" s="163"/>
      <c r="B2454" s="163"/>
      <c r="C2454" s="163"/>
    </row>
    <row r="2455" spans="1:3" x14ac:dyDescent="0.25">
      <c r="A2455" s="163"/>
      <c r="B2455" s="163"/>
      <c r="C2455" s="163"/>
    </row>
    <row r="2456" spans="1:3" x14ac:dyDescent="0.25">
      <c r="A2456" s="163"/>
      <c r="B2456" s="163"/>
      <c r="C2456" s="163"/>
    </row>
    <row r="2457" spans="1:3" x14ac:dyDescent="0.25">
      <c r="A2457" s="163"/>
      <c r="B2457" s="163"/>
      <c r="C2457" s="163"/>
    </row>
    <row r="2458" spans="1:3" x14ac:dyDescent="0.25">
      <c r="A2458" s="163"/>
      <c r="B2458" s="163"/>
      <c r="C2458" s="163"/>
    </row>
    <row r="2459" spans="1:3" x14ac:dyDescent="0.25">
      <c r="A2459" s="163"/>
      <c r="B2459" s="163"/>
      <c r="C2459" s="163"/>
    </row>
    <row r="2460" spans="1:3" x14ac:dyDescent="0.25">
      <c r="A2460" s="163"/>
      <c r="B2460" s="163"/>
      <c r="C2460" s="163"/>
    </row>
    <row r="2461" spans="1:3" x14ac:dyDescent="0.25">
      <c r="A2461" s="163"/>
      <c r="B2461" s="163"/>
      <c r="C2461" s="163"/>
    </row>
    <row r="2462" spans="1:3" x14ac:dyDescent="0.25">
      <c r="A2462" s="163"/>
      <c r="B2462" s="163"/>
      <c r="C2462" s="163"/>
    </row>
    <row r="2463" spans="1:3" x14ac:dyDescent="0.25">
      <c r="A2463" s="163"/>
      <c r="B2463" s="163"/>
      <c r="C2463" s="163"/>
    </row>
    <row r="2464" spans="1:3" x14ac:dyDescent="0.25">
      <c r="A2464" s="163"/>
      <c r="B2464" s="163"/>
      <c r="C2464" s="163"/>
    </row>
    <row r="2465" spans="1:3" x14ac:dyDescent="0.25">
      <c r="A2465" s="163"/>
      <c r="B2465" s="163"/>
      <c r="C2465" s="163"/>
    </row>
    <row r="2466" spans="1:3" x14ac:dyDescent="0.25">
      <c r="A2466" s="163"/>
      <c r="B2466" s="163"/>
      <c r="C2466" s="163"/>
    </row>
    <row r="2467" spans="1:3" x14ac:dyDescent="0.25">
      <c r="A2467" s="163"/>
      <c r="B2467" s="163"/>
      <c r="C2467" s="163"/>
    </row>
    <row r="2468" spans="1:3" x14ac:dyDescent="0.25">
      <c r="A2468" s="163"/>
      <c r="B2468" s="163"/>
      <c r="C2468" s="163"/>
    </row>
    <row r="2469" spans="1:3" x14ac:dyDescent="0.25">
      <c r="A2469" s="163"/>
      <c r="B2469" s="163"/>
      <c r="C2469" s="163"/>
    </row>
    <row r="2470" spans="1:3" x14ac:dyDescent="0.25">
      <c r="A2470" s="163"/>
      <c r="B2470" s="163"/>
      <c r="C2470" s="163"/>
    </row>
    <row r="2471" spans="1:3" x14ac:dyDescent="0.25">
      <c r="A2471" s="163"/>
      <c r="B2471" s="163"/>
      <c r="C2471" s="163"/>
    </row>
    <row r="2472" spans="1:3" x14ac:dyDescent="0.25">
      <c r="A2472" s="163"/>
      <c r="B2472" s="163"/>
      <c r="C2472" s="163"/>
    </row>
    <row r="2473" spans="1:3" x14ac:dyDescent="0.25">
      <c r="A2473" s="163"/>
      <c r="B2473" s="163"/>
      <c r="C2473" s="163"/>
    </row>
    <row r="2474" spans="1:3" x14ac:dyDescent="0.25">
      <c r="A2474" s="163"/>
      <c r="B2474" s="163"/>
      <c r="C2474" s="163"/>
    </row>
    <row r="2475" spans="1:3" x14ac:dyDescent="0.25">
      <c r="A2475" s="163"/>
      <c r="B2475" s="163"/>
      <c r="C2475" s="163"/>
    </row>
    <row r="2476" spans="1:3" x14ac:dyDescent="0.25">
      <c r="A2476" s="163"/>
      <c r="B2476" s="163"/>
      <c r="C2476" s="163"/>
    </row>
    <row r="2477" spans="1:3" x14ac:dyDescent="0.25">
      <c r="A2477" s="163"/>
      <c r="B2477" s="163"/>
      <c r="C2477" s="163"/>
    </row>
    <row r="2478" spans="1:3" x14ac:dyDescent="0.25">
      <c r="A2478" s="163"/>
      <c r="B2478" s="163"/>
      <c r="C2478" s="163"/>
    </row>
    <row r="2479" spans="1:3" x14ac:dyDescent="0.25">
      <c r="A2479" s="163"/>
      <c r="B2479" s="163"/>
      <c r="C2479" s="163"/>
    </row>
    <row r="2480" spans="1:3" x14ac:dyDescent="0.25">
      <c r="A2480" s="163"/>
      <c r="B2480" s="163"/>
      <c r="C2480" s="163"/>
    </row>
    <row r="2481" spans="1:3" x14ac:dyDescent="0.25">
      <c r="A2481" s="163"/>
      <c r="B2481" s="163"/>
      <c r="C2481" s="163"/>
    </row>
    <row r="2482" spans="1:3" x14ac:dyDescent="0.25">
      <c r="A2482" s="163"/>
      <c r="B2482" s="163"/>
      <c r="C2482" s="163"/>
    </row>
    <row r="2483" spans="1:3" x14ac:dyDescent="0.25">
      <c r="A2483" s="163"/>
      <c r="B2483" s="163"/>
      <c r="C2483" s="163"/>
    </row>
    <row r="2484" spans="1:3" x14ac:dyDescent="0.25">
      <c r="A2484" s="163"/>
      <c r="B2484" s="163"/>
      <c r="C2484" s="163"/>
    </row>
    <row r="2485" spans="1:3" x14ac:dyDescent="0.25">
      <c r="A2485" s="163"/>
      <c r="B2485" s="163"/>
      <c r="C2485" s="163"/>
    </row>
    <row r="2486" spans="1:3" x14ac:dyDescent="0.25">
      <c r="A2486" s="163"/>
      <c r="B2486" s="163"/>
      <c r="C2486" s="163"/>
    </row>
    <row r="2487" spans="1:3" x14ac:dyDescent="0.25">
      <c r="A2487" s="163"/>
      <c r="B2487" s="163"/>
      <c r="C2487" s="163"/>
    </row>
    <row r="2488" spans="1:3" x14ac:dyDescent="0.25">
      <c r="A2488" s="163"/>
      <c r="B2488" s="163"/>
      <c r="C2488" s="163"/>
    </row>
    <row r="2489" spans="1:3" x14ac:dyDescent="0.25">
      <c r="A2489" s="163"/>
      <c r="B2489" s="163"/>
      <c r="C2489" s="163"/>
    </row>
    <row r="2490" spans="1:3" x14ac:dyDescent="0.25">
      <c r="A2490" s="163"/>
      <c r="B2490" s="163"/>
      <c r="C2490" s="163"/>
    </row>
    <row r="2491" spans="1:3" x14ac:dyDescent="0.25">
      <c r="A2491" s="163"/>
      <c r="B2491" s="163"/>
      <c r="C2491" s="163"/>
    </row>
    <row r="2492" spans="1:3" x14ac:dyDescent="0.25">
      <c r="A2492" s="163"/>
      <c r="B2492" s="163"/>
      <c r="C2492" s="163"/>
    </row>
    <row r="2493" spans="1:3" x14ac:dyDescent="0.25">
      <c r="A2493" s="163"/>
      <c r="B2493" s="163"/>
      <c r="C2493" s="163"/>
    </row>
    <row r="2494" spans="1:3" x14ac:dyDescent="0.25">
      <c r="A2494" s="163"/>
      <c r="B2494" s="163"/>
      <c r="C2494" s="163"/>
    </row>
    <row r="2495" spans="1:3" x14ac:dyDescent="0.25">
      <c r="A2495" s="163"/>
      <c r="B2495" s="163"/>
      <c r="C2495" s="163"/>
    </row>
    <row r="2496" spans="1:3" x14ac:dyDescent="0.25">
      <c r="A2496" s="163"/>
      <c r="B2496" s="163"/>
      <c r="C2496" s="163"/>
    </row>
    <row r="2497" spans="1:3" x14ac:dyDescent="0.25">
      <c r="A2497" s="163"/>
      <c r="B2497" s="163"/>
      <c r="C2497" s="163"/>
    </row>
    <row r="2498" spans="1:3" x14ac:dyDescent="0.25">
      <c r="A2498" s="163"/>
      <c r="B2498" s="163"/>
      <c r="C2498" s="163"/>
    </row>
    <row r="2499" spans="1:3" x14ac:dyDescent="0.25">
      <c r="A2499" s="163"/>
      <c r="B2499" s="163"/>
      <c r="C2499" s="163"/>
    </row>
    <row r="2500" spans="1:3" x14ac:dyDescent="0.25">
      <c r="A2500" s="163"/>
      <c r="B2500" s="163"/>
      <c r="C2500" s="163"/>
    </row>
    <row r="2501" spans="1:3" x14ac:dyDescent="0.25">
      <c r="A2501" s="163"/>
      <c r="B2501" s="163"/>
      <c r="C2501" s="163"/>
    </row>
    <row r="2502" spans="1:3" x14ac:dyDescent="0.25">
      <c r="A2502" s="163"/>
      <c r="B2502" s="163"/>
      <c r="C2502" s="163"/>
    </row>
    <row r="2503" spans="1:3" x14ac:dyDescent="0.25">
      <c r="A2503" s="163"/>
      <c r="B2503" s="163"/>
      <c r="C2503" s="163"/>
    </row>
    <row r="2504" spans="1:3" x14ac:dyDescent="0.25">
      <c r="A2504" s="163"/>
      <c r="B2504" s="163"/>
      <c r="C2504" s="163"/>
    </row>
    <row r="2505" spans="1:3" x14ac:dyDescent="0.25">
      <c r="A2505" s="163"/>
      <c r="B2505" s="163"/>
      <c r="C2505" s="163"/>
    </row>
    <row r="2506" spans="1:3" x14ac:dyDescent="0.25">
      <c r="A2506" s="163"/>
      <c r="B2506" s="163"/>
      <c r="C2506" s="163"/>
    </row>
    <row r="2507" spans="1:3" x14ac:dyDescent="0.25">
      <c r="A2507" s="163"/>
      <c r="B2507" s="163"/>
      <c r="C2507" s="163"/>
    </row>
    <row r="2508" spans="1:3" x14ac:dyDescent="0.25">
      <c r="A2508" s="163"/>
      <c r="B2508" s="163"/>
      <c r="C2508" s="163"/>
    </row>
    <row r="2509" spans="1:3" x14ac:dyDescent="0.25">
      <c r="A2509" s="163"/>
      <c r="B2509" s="163"/>
      <c r="C2509" s="163"/>
    </row>
    <row r="2510" spans="1:3" x14ac:dyDescent="0.25">
      <c r="A2510" s="163"/>
      <c r="B2510" s="163"/>
      <c r="C2510" s="163"/>
    </row>
    <row r="2511" spans="1:3" x14ac:dyDescent="0.25">
      <c r="A2511" s="163"/>
      <c r="B2511" s="163"/>
      <c r="C2511" s="163"/>
    </row>
    <row r="2512" spans="1:3" x14ac:dyDescent="0.25">
      <c r="A2512" s="163"/>
      <c r="B2512" s="163"/>
      <c r="C2512" s="163"/>
    </row>
    <row r="2513" spans="1:3" x14ac:dyDescent="0.25">
      <c r="A2513" s="163"/>
      <c r="B2513" s="163"/>
      <c r="C2513" s="163"/>
    </row>
    <row r="2514" spans="1:3" x14ac:dyDescent="0.25">
      <c r="A2514" s="163"/>
      <c r="B2514" s="163"/>
      <c r="C2514" s="163"/>
    </row>
    <row r="2515" spans="1:3" x14ac:dyDescent="0.25">
      <c r="A2515" s="163"/>
      <c r="B2515" s="163"/>
      <c r="C2515" s="163"/>
    </row>
    <row r="2516" spans="1:3" x14ac:dyDescent="0.25">
      <c r="A2516" s="163"/>
      <c r="B2516" s="163"/>
      <c r="C2516" s="163"/>
    </row>
    <row r="2517" spans="1:3" x14ac:dyDescent="0.25">
      <c r="A2517" s="163"/>
      <c r="B2517" s="163"/>
      <c r="C2517" s="163"/>
    </row>
    <row r="2518" spans="1:3" x14ac:dyDescent="0.25">
      <c r="A2518" s="163"/>
      <c r="B2518" s="163"/>
      <c r="C2518" s="163"/>
    </row>
    <row r="2519" spans="1:3" x14ac:dyDescent="0.25">
      <c r="A2519" s="163"/>
      <c r="B2519" s="163"/>
      <c r="C2519" s="163"/>
    </row>
    <row r="2520" spans="1:3" x14ac:dyDescent="0.25">
      <c r="A2520" s="163"/>
      <c r="B2520" s="163"/>
      <c r="C2520" s="163"/>
    </row>
    <row r="2521" spans="1:3" x14ac:dyDescent="0.25">
      <c r="A2521" s="163"/>
      <c r="B2521" s="163"/>
      <c r="C2521" s="163"/>
    </row>
    <row r="2522" spans="1:3" x14ac:dyDescent="0.25">
      <c r="A2522" s="163"/>
      <c r="B2522" s="163"/>
      <c r="C2522" s="163"/>
    </row>
    <row r="2523" spans="1:3" x14ac:dyDescent="0.25">
      <c r="A2523" s="163"/>
      <c r="B2523" s="163"/>
      <c r="C2523" s="163"/>
    </row>
    <row r="2524" spans="1:3" x14ac:dyDescent="0.25">
      <c r="A2524" s="163"/>
      <c r="B2524" s="163"/>
      <c r="C2524" s="163"/>
    </row>
    <row r="2525" spans="1:3" x14ac:dyDescent="0.25">
      <c r="A2525" s="163"/>
      <c r="B2525" s="163"/>
      <c r="C2525" s="163"/>
    </row>
    <row r="2526" spans="1:3" x14ac:dyDescent="0.25">
      <c r="A2526" s="163"/>
      <c r="B2526" s="163"/>
      <c r="C2526" s="163"/>
    </row>
    <row r="2527" spans="1:3" x14ac:dyDescent="0.25">
      <c r="A2527" s="163"/>
      <c r="B2527" s="163"/>
      <c r="C2527" s="163"/>
    </row>
    <row r="2528" spans="1:3" x14ac:dyDescent="0.25">
      <c r="A2528" s="163"/>
      <c r="B2528" s="163"/>
      <c r="C2528" s="163"/>
    </row>
    <row r="2529" spans="1:3" x14ac:dyDescent="0.25">
      <c r="A2529" s="163"/>
      <c r="B2529" s="163"/>
      <c r="C2529" s="163"/>
    </row>
    <row r="2530" spans="1:3" x14ac:dyDescent="0.25">
      <c r="A2530" s="163"/>
      <c r="B2530" s="163"/>
      <c r="C2530" s="163"/>
    </row>
    <row r="2531" spans="1:3" x14ac:dyDescent="0.25">
      <c r="A2531" s="163"/>
      <c r="B2531" s="163"/>
      <c r="C2531" s="163"/>
    </row>
    <row r="2532" spans="1:3" x14ac:dyDescent="0.25">
      <c r="A2532" s="163"/>
      <c r="B2532" s="163"/>
      <c r="C2532" s="163"/>
    </row>
    <row r="2533" spans="1:3" x14ac:dyDescent="0.25">
      <c r="A2533" s="163"/>
      <c r="B2533" s="163"/>
      <c r="C2533" s="163"/>
    </row>
    <row r="2534" spans="1:3" x14ac:dyDescent="0.25">
      <c r="A2534" s="163"/>
      <c r="B2534" s="163"/>
      <c r="C2534" s="163"/>
    </row>
    <row r="2535" spans="1:3" x14ac:dyDescent="0.25">
      <c r="A2535" s="163"/>
      <c r="B2535" s="163"/>
      <c r="C2535" s="163"/>
    </row>
    <row r="2536" spans="1:3" x14ac:dyDescent="0.25">
      <c r="A2536" s="163"/>
      <c r="B2536" s="163"/>
      <c r="C2536" s="163"/>
    </row>
    <row r="2537" spans="1:3" x14ac:dyDescent="0.25">
      <c r="A2537" s="163"/>
      <c r="B2537" s="163"/>
      <c r="C2537" s="163"/>
    </row>
    <row r="2538" spans="1:3" x14ac:dyDescent="0.25">
      <c r="A2538" s="163"/>
      <c r="B2538" s="163"/>
      <c r="C2538" s="163"/>
    </row>
    <row r="2539" spans="1:3" x14ac:dyDescent="0.25">
      <c r="A2539" s="163"/>
      <c r="B2539" s="163"/>
      <c r="C2539" s="163"/>
    </row>
    <row r="2540" spans="1:3" x14ac:dyDescent="0.25">
      <c r="A2540" s="163"/>
      <c r="B2540" s="163"/>
      <c r="C2540" s="163"/>
    </row>
    <row r="2541" spans="1:3" x14ac:dyDescent="0.25">
      <c r="A2541" s="163"/>
      <c r="B2541" s="163"/>
      <c r="C2541" s="163"/>
    </row>
    <row r="2542" spans="1:3" x14ac:dyDescent="0.25">
      <c r="A2542" s="163"/>
      <c r="B2542" s="163"/>
      <c r="C2542" s="163"/>
    </row>
    <row r="2543" spans="1:3" x14ac:dyDescent="0.25">
      <c r="A2543" s="163"/>
      <c r="B2543" s="163"/>
      <c r="C2543" s="163"/>
    </row>
    <row r="2544" spans="1:3" x14ac:dyDescent="0.25">
      <c r="A2544" s="163"/>
      <c r="B2544" s="163"/>
      <c r="C2544" s="163"/>
    </row>
    <row r="2545" spans="1:3" x14ac:dyDescent="0.25">
      <c r="A2545" s="163"/>
      <c r="B2545" s="163"/>
      <c r="C2545" s="163"/>
    </row>
    <row r="2546" spans="1:3" x14ac:dyDescent="0.25">
      <c r="A2546" s="163"/>
      <c r="B2546" s="163"/>
      <c r="C2546" s="163"/>
    </row>
    <row r="2547" spans="1:3" x14ac:dyDescent="0.25">
      <c r="A2547" s="163"/>
      <c r="B2547" s="163"/>
      <c r="C2547" s="163"/>
    </row>
    <row r="2548" spans="1:3" x14ac:dyDescent="0.25">
      <c r="A2548" s="163"/>
      <c r="B2548" s="163"/>
      <c r="C2548" s="163"/>
    </row>
    <row r="2549" spans="1:3" x14ac:dyDescent="0.25">
      <c r="A2549" s="163"/>
      <c r="B2549" s="163"/>
      <c r="C2549" s="163"/>
    </row>
    <row r="2550" spans="1:3" x14ac:dyDescent="0.25">
      <c r="A2550" s="163"/>
      <c r="B2550" s="163"/>
      <c r="C2550" s="163"/>
    </row>
    <row r="2551" spans="1:3" x14ac:dyDescent="0.25">
      <c r="A2551" s="163"/>
      <c r="B2551" s="163"/>
      <c r="C2551" s="163"/>
    </row>
    <row r="2552" spans="1:3" x14ac:dyDescent="0.25">
      <c r="A2552" s="163"/>
      <c r="B2552" s="163"/>
      <c r="C2552" s="163"/>
    </row>
    <row r="2553" spans="1:3" x14ac:dyDescent="0.25">
      <c r="A2553" s="163"/>
      <c r="B2553" s="163"/>
      <c r="C2553" s="163"/>
    </row>
    <row r="2554" spans="1:3" x14ac:dyDescent="0.25">
      <c r="A2554" s="163"/>
      <c r="B2554" s="163"/>
      <c r="C2554" s="163"/>
    </row>
    <row r="2555" spans="1:3" x14ac:dyDescent="0.25">
      <c r="A2555" s="163"/>
      <c r="B2555" s="163"/>
      <c r="C2555" s="163"/>
    </row>
    <row r="2556" spans="1:3" x14ac:dyDescent="0.25">
      <c r="A2556" s="163"/>
      <c r="B2556" s="163"/>
      <c r="C2556" s="163"/>
    </row>
    <row r="2557" spans="1:3" x14ac:dyDescent="0.25">
      <c r="A2557" s="163"/>
      <c r="B2557" s="163"/>
      <c r="C2557" s="163"/>
    </row>
    <row r="2558" spans="1:3" x14ac:dyDescent="0.25">
      <c r="A2558" s="163"/>
      <c r="B2558" s="163"/>
      <c r="C2558" s="163"/>
    </row>
    <row r="2559" spans="1:3" x14ac:dyDescent="0.25">
      <c r="A2559" s="163"/>
      <c r="B2559" s="163"/>
      <c r="C2559" s="163"/>
    </row>
    <row r="2560" spans="1:3" x14ac:dyDescent="0.25">
      <c r="A2560" s="163"/>
      <c r="B2560" s="163"/>
      <c r="C2560" s="163"/>
    </row>
    <row r="2561" spans="1:3" x14ac:dyDescent="0.25">
      <c r="A2561" s="163"/>
      <c r="B2561" s="163"/>
      <c r="C2561" s="163"/>
    </row>
    <row r="2562" spans="1:3" x14ac:dyDescent="0.25">
      <c r="A2562" s="163"/>
      <c r="B2562" s="163"/>
      <c r="C2562" s="163"/>
    </row>
    <row r="2563" spans="1:3" x14ac:dyDescent="0.25">
      <c r="A2563" s="163"/>
      <c r="B2563" s="163"/>
      <c r="C2563" s="163"/>
    </row>
    <row r="2564" spans="1:3" x14ac:dyDescent="0.25">
      <c r="A2564" s="163"/>
      <c r="B2564" s="163"/>
      <c r="C2564" s="163"/>
    </row>
    <row r="2565" spans="1:3" x14ac:dyDescent="0.25">
      <c r="A2565" s="163"/>
      <c r="B2565" s="163"/>
      <c r="C2565" s="163"/>
    </row>
    <row r="2566" spans="1:3" x14ac:dyDescent="0.25">
      <c r="A2566" s="163"/>
      <c r="B2566" s="163"/>
      <c r="C2566" s="163"/>
    </row>
    <row r="2567" spans="1:3" x14ac:dyDescent="0.25">
      <c r="A2567" s="163"/>
      <c r="B2567" s="163"/>
      <c r="C2567" s="163"/>
    </row>
    <row r="2568" spans="1:3" x14ac:dyDescent="0.25">
      <c r="A2568" s="163"/>
      <c r="B2568" s="163"/>
      <c r="C2568" s="163"/>
    </row>
    <row r="2569" spans="1:3" x14ac:dyDescent="0.25">
      <c r="A2569" s="163"/>
      <c r="B2569" s="163"/>
      <c r="C2569" s="163"/>
    </row>
    <row r="2570" spans="1:3" x14ac:dyDescent="0.25">
      <c r="A2570" s="163"/>
      <c r="B2570" s="163"/>
      <c r="C2570" s="163"/>
    </row>
    <row r="2571" spans="1:3" x14ac:dyDescent="0.25">
      <c r="A2571" s="163"/>
      <c r="B2571" s="163"/>
      <c r="C2571" s="163"/>
    </row>
    <row r="2572" spans="1:3" x14ac:dyDescent="0.25">
      <c r="A2572" s="163"/>
      <c r="B2572" s="163"/>
      <c r="C2572" s="163"/>
    </row>
    <row r="2573" spans="1:3" x14ac:dyDescent="0.25">
      <c r="A2573" s="163"/>
      <c r="B2573" s="163"/>
      <c r="C2573" s="163"/>
    </row>
    <row r="2574" spans="1:3" x14ac:dyDescent="0.25">
      <c r="A2574" s="163"/>
      <c r="B2574" s="163"/>
      <c r="C2574" s="163"/>
    </row>
    <row r="2575" spans="1:3" x14ac:dyDescent="0.25">
      <c r="A2575" s="163"/>
      <c r="B2575" s="163"/>
      <c r="C2575" s="163"/>
    </row>
    <row r="2576" spans="1:3" x14ac:dyDescent="0.25">
      <c r="A2576" s="163"/>
      <c r="B2576" s="163"/>
      <c r="C2576" s="163"/>
    </row>
    <row r="2577" spans="1:3" x14ac:dyDescent="0.25">
      <c r="A2577" s="163"/>
      <c r="B2577" s="163"/>
      <c r="C2577" s="163"/>
    </row>
    <row r="2578" spans="1:3" x14ac:dyDescent="0.25">
      <c r="A2578" s="163"/>
      <c r="B2578" s="163"/>
      <c r="C2578" s="163"/>
    </row>
    <row r="2579" spans="1:3" x14ac:dyDescent="0.25">
      <c r="A2579" s="163"/>
      <c r="B2579" s="163"/>
      <c r="C2579" s="163"/>
    </row>
    <row r="2580" spans="1:3" x14ac:dyDescent="0.25">
      <c r="A2580" s="163"/>
      <c r="B2580" s="163"/>
      <c r="C2580" s="163"/>
    </row>
    <row r="2581" spans="1:3" x14ac:dyDescent="0.25">
      <c r="A2581" s="163"/>
      <c r="B2581" s="163"/>
      <c r="C2581" s="163"/>
    </row>
    <row r="2582" spans="1:3" x14ac:dyDescent="0.25">
      <c r="A2582" s="163"/>
      <c r="B2582" s="163"/>
      <c r="C2582" s="163"/>
    </row>
    <row r="2583" spans="1:3" x14ac:dyDescent="0.25">
      <c r="A2583" s="163"/>
      <c r="B2583" s="163"/>
      <c r="C2583" s="163"/>
    </row>
    <row r="2584" spans="1:3" x14ac:dyDescent="0.25">
      <c r="A2584" s="163"/>
      <c r="B2584" s="163"/>
      <c r="C2584" s="163"/>
    </row>
    <row r="2585" spans="1:3" x14ac:dyDescent="0.25">
      <c r="A2585" s="163"/>
      <c r="B2585" s="163"/>
      <c r="C2585" s="163"/>
    </row>
    <row r="2586" spans="1:3" x14ac:dyDescent="0.25">
      <c r="A2586" s="163"/>
      <c r="B2586" s="163"/>
      <c r="C2586" s="163"/>
    </row>
    <row r="2587" spans="1:3" x14ac:dyDescent="0.25">
      <c r="A2587" s="163"/>
      <c r="B2587" s="163"/>
      <c r="C2587" s="163"/>
    </row>
    <row r="2588" spans="1:3" x14ac:dyDescent="0.25">
      <c r="A2588" s="163"/>
      <c r="B2588" s="163"/>
      <c r="C2588" s="163"/>
    </row>
    <row r="2589" spans="1:3" x14ac:dyDescent="0.25">
      <c r="A2589" s="163"/>
      <c r="B2589" s="163"/>
      <c r="C2589" s="163"/>
    </row>
    <row r="2590" spans="1:3" x14ac:dyDescent="0.25">
      <c r="A2590" s="163"/>
      <c r="B2590" s="163"/>
      <c r="C2590" s="163"/>
    </row>
    <row r="2591" spans="1:3" x14ac:dyDescent="0.25">
      <c r="A2591" s="163"/>
      <c r="B2591" s="163"/>
      <c r="C2591" s="163"/>
    </row>
    <row r="2592" spans="1:3" x14ac:dyDescent="0.25">
      <c r="A2592" s="163"/>
      <c r="B2592" s="163"/>
      <c r="C2592" s="163"/>
    </row>
    <row r="2593" spans="1:3" x14ac:dyDescent="0.25">
      <c r="A2593" s="163"/>
      <c r="B2593" s="163"/>
      <c r="C2593" s="163"/>
    </row>
    <row r="2594" spans="1:3" x14ac:dyDescent="0.25">
      <c r="A2594" s="163"/>
      <c r="B2594" s="163"/>
      <c r="C2594" s="163"/>
    </row>
    <row r="2595" spans="1:3" x14ac:dyDescent="0.25">
      <c r="A2595" s="163"/>
      <c r="B2595" s="163"/>
      <c r="C2595" s="163"/>
    </row>
    <row r="2596" spans="1:3" x14ac:dyDescent="0.25">
      <c r="A2596" s="163"/>
      <c r="B2596" s="163"/>
      <c r="C2596" s="163"/>
    </row>
    <row r="2597" spans="1:3" x14ac:dyDescent="0.25">
      <c r="A2597" s="163"/>
      <c r="B2597" s="163"/>
      <c r="C2597" s="163"/>
    </row>
    <row r="2598" spans="1:3" x14ac:dyDescent="0.25">
      <c r="A2598" s="163"/>
      <c r="B2598" s="163"/>
      <c r="C2598" s="163"/>
    </row>
    <row r="2599" spans="1:3" x14ac:dyDescent="0.25">
      <c r="A2599" s="163"/>
      <c r="B2599" s="163"/>
      <c r="C2599" s="163"/>
    </row>
    <row r="2600" spans="1:3" x14ac:dyDescent="0.25">
      <c r="A2600" s="163"/>
      <c r="B2600" s="163"/>
      <c r="C2600" s="163"/>
    </row>
    <row r="2601" spans="1:3" x14ac:dyDescent="0.25">
      <c r="A2601" s="163"/>
      <c r="B2601" s="163"/>
      <c r="C2601" s="163"/>
    </row>
    <row r="2602" spans="1:3" x14ac:dyDescent="0.25">
      <c r="A2602" s="163"/>
      <c r="B2602" s="163"/>
      <c r="C2602" s="163"/>
    </row>
    <row r="2603" spans="1:3" x14ac:dyDescent="0.25">
      <c r="A2603" s="163"/>
      <c r="B2603" s="163"/>
      <c r="C2603" s="163"/>
    </row>
    <row r="2604" spans="1:3" x14ac:dyDescent="0.25">
      <c r="A2604" s="163"/>
      <c r="B2604" s="163"/>
      <c r="C2604" s="163"/>
    </row>
    <row r="2605" spans="1:3" x14ac:dyDescent="0.25">
      <c r="A2605" s="163"/>
      <c r="B2605" s="163"/>
      <c r="C2605" s="163"/>
    </row>
    <row r="2606" spans="1:3" x14ac:dyDescent="0.25">
      <c r="A2606" s="163"/>
      <c r="B2606" s="163"/>
      <c r="C2606" s="163"/>
    </row>
    <row r="2607" spans="1:3" x14ac:dyDescent="0.25">
      <c r="A2607" s="163"/>
      <c r="B2607" s="163"/>
      <c r="C2607" s="163"/>
    </row>
    <row r="2608" spans="1:3" x14ac:dyDescent="0.25">
      <c r="A2608" s="163"/>
      <c r="B2608" s="163"/>
      <c r="C2608" s="163"/>
    </row>
    <row r="2609" spans="1:3" x14ac:dyDescent="0.25">
      <c r="A2609" s="163"/>
      <c r="B2609" s="163"/>
      <c r="C2609" s="163"/>
    </row>
    <row r="2610" spans="1:3" x14ac:dyDescent="0.25">
      <c r="A2610" s="163"/>
      <c r="B2610" s="163"/>
      <c r="C2610" s="163"/>
    </row>
    <row r="2611" spans="1:3" x14ac:dyDescent="0.25">
      <c r="A2611" s="163"/>
      <c r="B2611" s="163"/>
      <c r="C2611" s="163"/>
    </row>
    <row r="2612" spans="1:3" x14ac:dyDescent="0.25">
      <c r="A2612" s="163"/>
      <c r="B2612" s="163"/>
      <c r="C2612" s="163"/>
    </row>
    <row r="2613" spans="1:3" x14ac:dyDescent="0.25">
      <c r="A2613" s="163"/>
      <c r="B2613" s="163"/>
      <c r="C2613" s="163"/>
    </row>
    <row r="2614" spans="1:3" x14ac:dyDescent="0.25">
      <c r="A2614" s="163"/>
      <c r="B2614" s="163"/>
      <c r="C2614" s="163"/>
    </row>
    <row r="2615" spans="1:3" x14ac:dyDescent="0.25">
      <c r="A2615" s="163"/>
      <c r="B2615" s="163"/>
      <c r="C2615" s="163"/>
    </row>
    <row r="2616" spans="1:3" x14ac:dyDescent="0.25">
      <c r="A2616" s="163"/>
      <c r="B2616" s="163"/>
      <c r="C2616" s="163"/>
    </row>
    <row r="2617" spans="1:3" x14ac:dyDescent="0.25">
      <c r="A2617" s="163"/>
      <c r="B2617" s="163"/>
      <c r="C2617" s="163"/>
    </row>
    <row r="2618" spans="1:3" x14ac:dyDescent="0.25">
      <c r="A2618" s="163"/>
      <c r="B2618" s="163"/>
      <c r="C2618" s="163"/>
    </row>
    <row r="2619" spans="1:3" x14ac:dyDescent="0.25">
      <c r="A2619" s="163"/>
      <c r="B2619" s="163"/>
      <c r="C2619" s="163"/>
    </row>
    <row r="2620" spans="1:3" x14ac:dyDescent="0.25">
      <c r="A2620" s="163"/>
      <c r="B2620" s="163"/>
      <c r="C2620" s="163"/>
    </row>
    <row r="2621" spans="1:3" x14ac:dyDescent="0.25">
      <c r="A2621" s="163"/>
      <c r="B2621" s="163"/>
      <c r="C2621" s="163"/>
    </row>
    <row r="2622" spans="1:3" x14ac:dyDescent="0.25">
      <c r="A2622" s="163"/>
      <c r="B2622" s="163"/>
      <c r="C2622" s="163"/>
    </row>
    <row r="2623" spans="1:3" x14ac:dyDescent="0.25">
      <c r="A2623" s="163"/>
      <c r="B2623" s="163"/>
      <c r="C2623" s="163"/>
    </row>
    <row r="2624" spans="1:3" x14ac:dyDescent="0.25">
      <c r="A2624" s="163"/>
      <c r="B2624" s="163"/>
      <c r="C2624" s="163"/>
    </row>
    <row r="2625" spans="1:3" x14ac:dyDescent="0.25">
      <c r="A2625" s="163"/>
      <c r="B2625" s="163"/>
      <c r="C2625" s="163"/>
    </row>
    <row r="2626" spans="1:3" x14ac:dyDescent="0.25">
      <c r="A2626" s="163"/>
      <c r="B2626" s="163"/>
      <c r="C2626" s="163"/>
    </row>
    <row r="2627" spans="1:3" x14ac:dyDescent="0.25">
      <c r="A2627" s="163"/>
      <c r="B2627" s="163"/>
      <c r="C2627" s="163"/>
    </row>
    <row r="2628" spans="1:3" x14ac:dyDescent="0.25">
      <c r="A2628" s="163"/>
      <c r="B2628" s="163"/>
      <c r="C2628" s="163"/>
    </row>
    <row r="2629" spans="1:3" x14ac:dyDescent="0.25">
      <c r="A2629" s="163"/>
      <c r="B2629" s="163"/>
      <c r="C2629" s="163"/>
    </row>
    <row r="2630" spans="1:3" x14ac:dyDescent="0.25">
      <c r="A2630" s="163"/>
      <c r="B2630" s="163"/>
      <c r="C2630" s="163"/>
    </row>
    <row r="2631" spans="1:3" x14ac:dyDescent="0.25">
      <c r="A2631" s="163"/>
      <c r="B2631" s="163"/>
      <c r="C2631" s="163"/>
    </row>
    <row r="2632" spans="1:3" x14ac:dyDescent="0.25">
      <c r="A2632" s="163"/>
      <c r="B2632" s="163"/>
      <c r="C2632" s="163"/>
    </row>
    <row r="2633" spans="1:3" x14ac:dyDescent="0.25">
      <c r="A2633" s="163"/>
      <c r="B2633" s="163"/>
      <c r="C2633" s="163"/>
    </row>
    <row r="2634" spans="1:3" x14ac:dyDescent="0.25">
      <c r="A2634" s="163"/>
      <c r="B2634" s="163"/>
      <c r="C2634" s="163"/>
    </row>
    <row r="2635" spans="1:3" x14ac:dyDescent="0.25">
      <c r="A2635" s="163"/>
      <c r="B2635" s="163"/>
      <c r="C2635" s="163"/>
    </row>
    <row r="2636" spans="1:3" x14ac:dyDescent="0.25">
      <c r="A2636" s="163"/>
      <c r="B2636" s="163"/>
      <c r="C2636" s="163"/>
    </row>
    <row r="2637" spans="1:3" x14ac:dyDescent="0.25">
      <c r="A2637" s="163"/>
      <c r="B2637" s="163"/>
      <c r="C2637" s="163"/>
    </row>
    <row r="2638" spans="1:3" x14ac:dyDescent="0.25">
      <c r="A2638" s="163"/>
      <c r="B2638" s="163"/>
      <c r="C2638" s="163"/>
    </row>
    <row r="2639" spans="1:3" x14ac:dyDescent="0.25">
      <c r="A2639" s="163"/>
      <c r="B2639" s="163"/>
      <c r="C2639" s="163"/>
    </row>
    <row r="2640" spans="1:3" x14ac:dyDescent="0.25">
      <c r="A2640" s="163"/>
      <c r="B2640" s="163"/>
      <c r="C2640" s="163"/>
    </row>
    <row r="2641" spans="1:3" x14ac:dyDescent="0.25">
      <c r="A2641" s="163"/>
      <c r="B2641" s="163"/>
      <c r="C2641" s="163"/>
    </row>
    <row r="2642" spans="1:3" x14ac:dyDescent="0.25">
      <c r="A2642" s="163"/>
      <c r="B2642" s="163"/>
      <c r="C2642" s="163"/>
    </row>
    <row r="2643" spans="1:3" x14ac:dyDescent="0.25">
      <c r="A2643" s="163"/>
      <c r="B2643" s="163"/>
      <c r="C2643" s="163"/>
    </row>
    <row r="2644" spans="1:3" x14ac:dyDescent="0.25">
      <c r="A2644" s="163"/>
      <c r="B2644" s="163"/>
      <c r="C2644" s="163"/>
    </row>
    <row r="2645" spans="1:3" x14ac:dyDescent="0.25">
      <c r="A2645" s="163"/>
      <c r="B2645" s="163"/>
      <c r="C2645" s="163"/>
    </row>
    <row r="2646" spans="1:3" x14ac:dyDescent="0.25">
      <c r="A2646" s="163"/>
      <c r="B2646" s="163"/>
      <c r="C2646" s="163"/>
    </row>
    <row r="2647" spans="1:3" x14ac:dyDescent="0.25">
      <c r="A2647" s="163"/>
      <c r="B2647" s="163"/>
      <c r="C2647" s="163"/>
    </row>
    <row r="2648" spans="1:3" x14ac:dyDescent="0.25">
      <c r="A2648" s="163"/>
      <c r="B2648" s="163"/>
      <c r="C2648" s="163"/>
    </row>
    <row r="2649" spans="1:3" x14ac:dyDescent="0.25">
      <c r="A2649" s="163"/>
      <c r="B2649" s="163"/>
      <c r="C2649" s="163"/>
    </row>
    <row r="2650" spans="1:3" x14ac:dyDescent="0.25">
      <c r="A2650" s="163"/>
      <c r="B2650" s="163"/>
      <c r="C2650" s="163"/>
    </row>
    <row r="2651" spans="1:3" x14ac:dyDescent="0.25">
      <c r="A2651" s="163"/>
      <c r="B2651" s="163"/>
      <c r="C2651" s="163"/>
    </row>
    <row r="2652" spans="1:3" x14ac:dyDescent="0.25">
      <c r="A2652" s="163"/>
      <c r="B2652" s="163"/>
      <c r="C2652" s="163"/>
    </row>
    <row r="2653" spans="1:3" x14ac:dyDescent="0.25">
      <c r="A2653" s="163"/>
      <c r="B2653" s="163"/>
      <c r="C2653" s="163"/>
    </row>
    <row r="2654" spans="1:3" x14ac:dyDescent="0.25">
      <c r="A2654" s="163"/>
      <c r="B2654" s="163"/>
      <c r="C2654" s="163"/>
    </row>
    <row r="2655" spans="1:3" x14ac:dyDescent="0.25">
      <c r="A2655" s="163"/>
      <c r="B2655" s="163"/>
      <c r="C2655" s="163"/>
    </row>
    <row r="2656" spans="1:3" x14ac:dyDescent="0.25">
      <c r="A2656" s="163"/>
      <c r="B2656" s="163"/>
      <c r="C2656" s="163"/>
    </row>
    <row r="2657" spans="1:3" x14ac:dyDescent="0.25">
      <c r="A2657" s="163"/>
      <c r="B2657" s="163"/>
      <c r="C2657" s="163"/>
    </row>
    <row r="2658" spans="1:3" x14ac:dyDescent="0.25">
      <c r="A2658" s="163"/>
      <c r="B2658" s="163"/>
      <c r="C2658" s="163"/>
    </row>
    <row r="2659" spans="1:3" x14ac:dyDescent="0.25">
      <c r="A2659" s="163"/>
      <c r="B2659" s="163"/>
      <c r="C2659" s="163"/>
    </row>
    <row r="2660" spans="1:3" x14ac:dyDescent="0.25">
      <c r="A2660" s="163"/>
      <c r="B2660" s="163"/>
      <c r="C2660" s="163"/>
    </row>
    <row r="2661" spans="1:3" x14ac:dyDescent="0.25">
      <c r="A2661" s="163"/>
      <c r="B2661" s="163"/>
      <c r="C2661" s="163"/>
    </row>
    <row r="2662" spans="1:3" x14ac:dyDescent="0.25">
      <c r="A2662" s="163"/>
      <c r="B2662" s="163"/>
      <c r="C2662" s="163"/>
    </row>
    <row r="2663" spans="1:3" x14ac:dyDescent="0.25">
      <c r="A2663" s="163"/>
      <c r="B2663" s="163"/>
      <c r="C2663" s="163"/>
    </row>
    <row r="2664" spans="1:3" x14ac:dyDescent="0.25">
      <c r="A2664" s="163"/>
      <c r="B2664" s="163"/>
      <c r="C2664" s="163"/>
    </row>
    <row r="2665" spans="1:3" x14ac:dyDescent="0.25">
      <c r="A2665" s="163"/>
      <c r="B2665" s="163"/>
      <c r="C2665" s="163"/>
    </row>
    <row r="2666" spans="1:3" x14ac:dyDescent="0.25">
      <c r="A2666" s="163"/>
      <c r="B2666" s="163"/>
      <c r="C2666" s="163"/>
    </row>
    <row r="2667" spans="1:3" x14ac:dyDescent="0.25">
      <c r="A2667" s="163"/>
      <c r="B2667" s="163"/>
      <c r="C2667" s="163"/>
    </row>
    <row r="2668" spans="1:3" x14ac:dyDescent="0.25">
      <c r="A2668" s="163"/>
      <c r="B2668" s="163"/>
      <c r="C2668" s="163"/>
    </row>
    <row r="2669" spans="1:3" x14ac:dyDescent="0.25">
      <c r="A2669" s="163"/>
      <c r="B2669" s="163"/>
      <c r="C2669" s="163"/>
    </row>
    <row r="2670" spans="1:3" x14ac:dyDescent="0.25">
      <c r="A2670" s="163"/>
      <c r="B2670" s="163"/>
      <c r="C2670" s="163"/>
    </row>
    <row r="2671" spans="1:3" x14ac:dyDescent="0.25">
      <c r="A2671" s="163"/>
      <c r="B2671" s="163"/>
      <c r="C2671" s="163"/>
    </row>
    <row r="2672" spans="1:3" x14ac:dyDescent="0.25">
      <c r="A2672" s="163"/>
      <c r="B2672" s="163"/>
      <c r="C2672" s="163"/>
    </row>
    <row r="2673" spans="1:3" x14ac:dyDescent="0.25">
      <c r="A2673" s="163"/>
      <c r="B2673" s="163"/>
      <c r="C2673" s="163"/>
    </row>
    <row r="2674" spans="1:3" x14ac:dyDescent="0.25">
      <c r="A2674" s="163"/>
      <c r="B2674" s="163"/>
      <c r="C2674" s="163"/>
    </row>
    <row r="2675" spans="1:3" x14ac:dyDescent="0.25">
      <c r="A2675" s="163"/>
      <c r="B2675" s="163"/>
      <c r="C2675" s="163"/>
    </row>
    <row r="2676" spans="1:3" x14ac:dyDescent="0.25">
      <c r="A2676" s="163"/>
      <c r="B2676" s="163"/>
      <c r="C2676" s="163"/>
    </row>
    <row r="2677" spans="1:3" x14ac:dyDescent="0.25">
      <c r="A2677" s="163"/>
      <c r="B2677" s="163"/>
      <c r="C2677" s="163"/>
    </row>
    <row r="2678" spans="1:3" x14ac:dyDescent="0.25">
      <c r="A2678" s="163"/>
      <c r="B2678" s="163"/>
      <c r="C2678" s="163"/>
    </row>
    <row r="2679" spans="1:3" x14ac:dyDescent="0.25">
      <c r="A2679" s="163"/>
      <c r="B2679" s="163"/>
      <c r="C2679" s="163"/>
    </row>
    <row r="2680" spans="1:3" x14ac:dyDescent="0.25">
      <c r="A2680" s="163"/>
      <c r="B2680" s="163"/>
      <c r="C2680" s="163"/>
    </row>
    <row r="2681" spans="1:3" x14ac:dyDescent="0.25">
      <c r="A2681" s="163"/>
      <c r="B2681" s="163"/>
      <c r="C2681" s="163"/>
    </row>
    <row r="2682" spans="1:3" x14ac:dyDescent="0.25">
      <c r="A2682" s="163"/>
      <c r="B2682" s="163"/>
      <c r="C2682" s="163"/>
    </row>
    <row r="2683" spans="1:3" x14ac:dyDescent="0.25">
      <c r="A2683" s="163"/>
      <c r="B2683" s="163"/>
      <c r="C2683" s="163"/>
    </row>
    <row r="2684" spans="1:3" x14ac:dyDescent="0.25">
      <c r="A2684" s="163"/>
      <c r="B2684" s="163"/>
      <c r="C2684" s="163"/>
    </row>
    <row r="2685" spans="1:3" x14ac:dyDescent="0.25">
      <c r="A2685" s="163"/>
      <c r="B2685" s="163"/>
      <c r="C2685" s="163"/>
    </row>
    <row r="2686" spans="1:3" x14ac:dyDescent="0.25">
      <c r="A2686" s="163"/>
      <c r="B2686" s="163"/>
      <c r="C2686" s="163"/>
    </row>
    <row r="2687" spans="1:3" x14ac:dyDescent="0.25">
      <c r="A2687" s="163"/>
      <c r="B2687" s="163"/>
      <c r="C2687" s="163"/>
    </row>
    <row r="2688" spans="1:3" x14ac:dyDescent="0.25">
      <c r="A2688" s="163"/>
      <c r="B2688" s="163"/>
      <c r="C2688" s="163"/>
    </row>
    <row r="2689" spans="1:3" x14ac:dyDescent="0.25">
      <c r="A2689" s="163"/>
      <c r="B2689" s="163"/>
      <c r="C2689" s="163"/>
    </row>
    <row r="2690" spans="1:3" x14ac:dyDescent="0.25">
      <c r="A2690" s="163"/>
      <c r="B2690" s="163"/>
      <c r="C2690" s="163"/>
    </row>
    <row r="2691" spans="1:3" x14ac:dyDescent="0.25">
      <c r="A2691" s="163"/>
      <c r="B2691" s="163"/>
      <c r="C2691" s="163"/>
    </row>
    <row r="2692" spans="1:3" x14ac:dyDescent="0.25">
      <c r="A2692" s="163"/>
      <c r="B2692" s="163"/>
      <c r="C2692" s="163"/>
    </row>
    <row r="2693" spans="1:3" x14ac:dyDescent="0.25">
      <c r="A2693" s="163"/>
      <c r="B2693" s="163"/>
      <c r="C2693" s="163"/>
    </row>
    <row r="2694" spans="1:3" x14ac:dyDescent="0.25">
      <c r="A2694" s="163"/>
      <c r="B2694" s="163"/>
      <c r="C2694" s="163"/>
    </row>
    <row r="2695" spans="1:3" x14ac:dyDescent="0.25">
      <c r="A2695" s="163"/>
      <c r="B2695" s="163"/>
      <c r="C2695" s="163"/>
    </row>
    <row r="2696" spans="1:3" x14ac:dyDescent="0.25">
      <c r="A2696" s="163"/>
      <c r="B2696" s="163"/>
      <c r="C2696" s="163"/>
    </row>
    <row r="2697" spans="1:3" x14ac:dyDescent="0.25">
      <c r="A2697" s="163"/>
      <c r="B2697" s="163"/>
      <c r="C2697" s="163"/>
    </row>
    <row r="2698" spans="1:3" x14ac:dyDescent="0.25">
      <c r="A2698" s="163"/>
      <c r="B2698" s="163"/>
      <c r="C2698" s="163"/>
    </row>
    <row r="2699" spans="1:3" x14ac:dyDescent="0.25">
      <c r="A2699" s="163"/>
      <c r="B2699" s="163"/>
      <c r="C2699" s="163"/>
    </row>
    <row r="2700" spans="1:3" x14ac:dyDescent="0.25">
      <c r="A2700" s="163"/>
      <c r="B2700" s="163"/>
      <c r="C2700" s="163"/>
    </row>
    <row r="2701" spans="1:3" x14ac:dyDescent="0.25">
      <c r="A2701" s="163"/>
      <c r="B2701" s="163"/>
      <c r="C2701" s="163"/>
    </row>
    <row r="2702" spans="1:3" x14ac:dyDescent="0.25">
      <c r="A2702" s="163"/>
      <c r="B2702" s="163"/>
      <c r="C2702" s="163"/>
    </row>
    <row r="2703" spans="1:3" x14ac:dyDescent="0.25">
      <c r="A2703" s="163"/>
      <c r="B2703" s="163"/>
      <c r="C2703" s="163"/>
    </row>
    <row r="2704" spans="1:3" x14ac:dyDescent="0.25">
      <c r="A2704" s="163"/>
      <c r="B2704" s="163"/>
      <c r="C2704" s="163"/>
    </row>
    <row r="2705" spans="1:3" x14ac:dyDescent="0.25">
      <c r="A2705" s="163"/>
      <c r="B2705" s="163"/>
      <c r="C2705" s="163"/>
    </row>
    <row r="2706" spans="1:3" x14ac:dyDescent="0.25">
      <c r="A2706" s="163"/>
      <c r="B2706" s="163"/>
      <c r="C2706" s="163"/>
    </row>
    <row r="2707" spans="1:3" x14ac:dyDescent="0.25">
      <c r="A2707" s="163"/>
      <c r="B2707" s="163"/>
      <c r="C2707" s="163"/>
    </row>
    <row r="2708" spans="1:3" x14ac:dyDescent="0.25">
      <c r="A2708" s="163"/>
      <c r="B2708" s="163"/>
      <c r="C2708" s="163"/>
    </row>
    <row r="2709" spans="1:3" x14ac:dyDescent="0.25">
      <c r="A2709" s="163"/>
      <c r="B2709" s="163"/>
      <c r="C2709" s="163"/>
    </row>
    <row r="2710" spans="1:3" x14ac:dyDescent="0.25">
      <c r="A2710" s="163"/>
      <c r="B2710" s="163"/>
      <c r="C2710" s="163"/>
    </row>
    <row r="2711" spans="1:3" x14ac:dyDescent="0.25">
      <c r="A2711" s="163"/>
      <c r="B2711" s="163"/>
      <c r="C2711" s="163"/>
    </row>
    <row r="2712" spans="1:3" x14ac:dyDescent="0.25">
      <c r="A2712" s="163"/>
      <c r="B2712" s="163"/>
      <c r="C2712" s="163"/>
    </row>
    <row r="2713" spans="1:3" x14ac:dyDescent="0.25">
      <c r="A2713" s="163"/>
      <c r="B2713" s="163"/>
      <c r="C2713" s="163"/>
    </row>
    <row r="2714" spans="1:3" x14ac:dyDescent="0.25">
      <c r="A2714" s="163"/>
      <c r="B2714" s="163"/>
      <c r="C2714" s="163"/>
    </row>
    <row r="2715" spans="1:3" x14ac:dyDescent="0.25">
      <c r="A2715" s="163"/>
      <c r="B2715" s="163"/>
      <c r="C2715" s="163"/>
    </row>
    <row r="2716" spans="1:3" x14ac:dyDescent="0.25">
      <c r="A2716" s="163"/>
      <c r="B2716" s="163"/>
      <c r="C2716" s="163"/>
    </row>
    <row r="2717" spans="1:3" x14ac:dyDescent="0.25">
      <c r="A2717" s="163"/>
      <c r="B2717" s="163"/>
      <c r="C2717" s="163"/>
    </row>
    <row r="2718" spans="1:3" x14ac:dyDescent="0.25">
      <c r="A2718" s="163"/>
      <c r="B2718" s="163"/>
      <c r="C2718" s="163"/>
    </row>
    <row r="2719" spans="1:3" x14ac:dyDescent="0.25">
      <c r="A2719" s="163"/>
      <c r="B2719" s="163"/>
      <c r="C2719" s="163"/>
    </row>
    <row r="2720" spans="1:3" x14ac:dyDescent="0.25">
      <c r="A2720" s="163"/>
      <c r="B2720" s="163"/>
      <c r="C2720" s="163"/>
    </row>
    <row r="2721" spans="1:3" x14ac:dyDescent="0.25">
      <c r="A2721" s="163"/>
      <c r="B2721" s="163"/>
      <c r="C2721" s="163"/>
    </row>
    <row r="2722" spans="1:3" x14ac:dyDescent="0.25">
      <c r="A2722" s="163"/>
      <c r="B2722" s="163"/>
      <c r="C2722" s="163"/>
    </row>
    <row r="2723" spans="1:3" x14ac:dyDescent="0.25">
      <c r="A2723" s="163"/>
      <c r="B2723" s="163"/>
      <c r="C2723" s="163"/>
    </row>
    <row r="2724" spans="1:3" x14ac:dyDescent="0.25">
      <c r="A2724" s="163"/>
      <c r="B2724" s="163"/>
      <c r="C2724" s="163"/>
    </row>
    <row r="2725" spans="1:3" x14ac:dyDescent="0.25">
      <c r="A2725" s="163"/>
      <c r="B2725" s="163"/>
      <c r="C2725" s="163"/>
    </row>
    <row r="2726" spans="1:3" x14ac:dyDescent="0.25">
      <c r="A2726" s="163"/>
      <c r="B2726" s="163"/>
      <c r="C2726" s="163"/>
    </row>
    <row r="2727" spans="1:3" x14ac:dyDescent="0.25">
      <c r="A2727" s="163"/>
      <c r="B2727" s="163"/>
      <c r="C2727" s="163"/>
    </row>
    <row r="2728" spans="1:3" x14ac:dyDescent="0.25">
      <c r="A2728" s="163"/>
      <c r="B2728" s="163"/>
      <c r="C2728" s="163"/>
    </row>
    <row r="2729" spans="1:3" x14ac:dyDescent="0.25">
      <c r="A2729" s="163"/>
      <c r="B2729" s="163"/>
      <c r="C2729" s="163"/>
    </row>
    <row r="2730" spans="1:3" x14ac:dyDescent="0.25">
      <c r="A2730" s="163"/>
      <c r="B2730" s="163"/>
      <c r="C2730" s="163"/>
    </row>
    <row r="2731" spans="1:3" x14ac:dyDescent="0.25">
      <c r="A2731" s="163"/>
      <c r="B2731" s="163"/>
      <c r="C2731" s="163"/>
    </row>
    <row r="2732" spans="1:3" x14ac:dyDescent="0.25">
      <c r="A2732" s="163"/>
      <c r="B2732" s="163"/>
      <c r="C2732" s="163"/>
    </row>
    <row r="2733" spans="1:3" x14ac:dyDescent="0.25">
      <c r="A2733" s="163"/>
      <c r="B2733" s="163"/>
      <c r="C2733" s="163"/>
    </row>
    <row r="2734" spans="1:3" x14ac:dyDescent="0.25">
      <c r="A2734" s="163"/>
      <c r="B2734" s="163"/>
      <c r="C2734" s="163"/>
    </row>
    <row r="2735" spans="1:3" x14ac:dyDescent="0.25">
      <c r="A2735" s="163"/>
      <c r="B2735" s="163"/>
      <c r="C2735" s="163"/>
    </row>
    <row r="2736" spans="1:3" x14ac:dyDescent="0.25">
      <c r="A2736" s="163"/>
      <c r="B2736" s="163"/>
      <c r="C2736" s="163"/>
    </row>
    <row r="2737" spans="1:3" x14ac:dyDescent="0.25">
      <c r="A2737" s="163"/>
      <c r="B2737" s="163"/>
      <c r="C2737" s="163"/>
    </row>
    <row r="2738" spans="1:3" x14ac:dyDescent="0.25">
      <c r="A2738" s="163"/>
      <c r="B2738" s="163"/>
      <c r="C2738" s="163"/>
    </row>
    <row r="2739" spans="1:3" x14ac:dyDescent="0.25">
      <c r="A2739" s="163"/>
      <c r="B2739" s="163"/>
      <c r="C2739" s="163"/>
    </row>
    <row r="2740" spans="1:3" x14ac:dyDescent="0.25">
      <c r="A2740" s="163"/>
      <c r="B2740" s="163"/>
      <c r="C2740" s="163"/>
    </row>
    <row r="2741" spans="1:3" x14ac:dyDescent="0.25">
      <c r="A2741" s="163"/>
      <c r="B2741" s="163"/>
      <c r="C2741" s="163"/>
    </row>
    <row r="2742" spans="1:3" x14ac:dyDescent="0.25">
      <c r="A2742" s="163"/>
      <c r="B2742" s="163"/>
      <c r="C2742" s="163"/>
    </row>
    <row r="2743" spans="1:3" x14ac:dyDescent="0.25">
      <c r="A2743" s="163"/>
      <c r="B2743" s="163"/>
      <c r="C2743" s="163"/>
    </row>
    <row r="2744" spans="1:3" x14ac:dyDescent="0.25">
      <c r="A2744" s="163"/>
      <c r="B2744" s="163"/>
      <c r="C2744" s="163"/>
    </row>
    <row r="2745" spans="1:3" x14ac:dyDescent="0.25">
      <c r="A2745" s="163"/>
      <c r="B2745" s="163"/>
      <c r="C2745" s="163"/>
    </row>
    <row r="2746" spans="1:3" x14ac:dyDescent="0.25">
      <c r="A2746" s="163"/>
      <c r="B2746" s="163"/>
      <c r="C2746" s="163"/>
    </row>
    <row r="2747" spans="1:3" x14ac:dyDescent="0.25">
      <c r="A2747" s="163"/>
      <c r="B2747" s="163"/>
      <c r="C2747" s="163"/>
    </row>
    <row r="2748" spans="1:3" x14ac:dyDescent="0.25">
      <c r="A2748" s="163"/>
      <c r="B2748" s="163"/>
      <c r="C2748" s="163"/>
    </row>
    <row r="2749" spans="1:3" x14ac:dyDescent="0.25">
      <c r="A2749" s="163"/>
      <c r="B2749" s="163"/>
      <c r="C2749" s="163"/>
    </row>
    <row r="2750" spans="1:3" x14ac:dyDescent="0.25">
      <c r="A2750" s="163"/>
      <c r="B2750" s="163"/>
      <c r="C2750" s="163"/>
    </row>
    <row r="2751" spans="1:3" x14ac:dyDescent="0.25">
      <c r="A2751" s="163"/>
      <c r="B2751" s="163"/>
      <c r="C2751" s="163"/>
    </row>
    <row r="2752" spans="1:3" x14ac:dyDescent="0.25">
      <c r="A2752" s="163"/>
      <c r="B2752" s="163"/>
      <c r="C2752" s="163"/>
    </row>
    <row r="2753" spans="1:3" x14ac:dyDescent="0.25">
      <c r="A2753" s="163"/>
      <c r="B2753" s="163"/>
      <c r="C2753" s="163"/>
    </row>
    <row r="2754" spans="1:3" x14ac:dyDescent="0.25">
      <c r="A2754" s="163"/>
      <c r="B2754" s="163"/>
      <c r="C2754" s="163"/>
    </row>
    <row r="2755" spans="1:3" x14ac:dyDescent="0.25">
      <c r="A2755" s="163"/>
      <c r="B2755" s="163"/>
      <c r="C2755" s="163"/>
    </row>
    <row r="2756" spans="1:3" x14ac:dyDescent="0.25">
      <c r="A2756" s="163"/>
      <c r="B2756" s="163"/>
      <c r="C2756" s="163"/>
    </row>
    <row r="2757" spans="1:3" x14ac:dyDescent="0.25">
      <c r="A2757" s="163"/>
      <c r="B2757" s="163"/>
      <c r="C2757" s="163"/>
    </row>
    <row r="2758" spans="1:3" x14ac:dyDescent="0.25">
      <c r="A2758" s="163"/>
      <c r="B2758" s="163"/>
      <c r="C2758" s="163"/>
    </row>
    <row r="2759" spans="1:3" x14ac:dyDescent="0.25">
      <c r="A2759" s="163"/>
      <c r="B2759" s="163"/>
      <c r="C2759" s="163"/>
    </row>
    <row r="2760" spans="1:3" x14ac:dyDescent="0.25">
      <c r="A2760" s="163"/>
      <c r="B2760" s="163"/>
      <c r="C2760" s="163"/>
    </row>
    <row r="2761" spans="1:3" x14ac:dyDescent="0.25">
      <c r="A2761" s="163"/>
      <c r="B2761" s="163"/>
      <c r="C2761" s="163"/>
    </row>
    <row r="2762" spans="1:3" x14ac:dyDescent="0.25">
      <c r="A2762" s="163"/>
      <c r="B2762" s="163"/>
      <c r="C2762" s="163"/>
    </row>
    <row r="2763" spans="1:3" x14ac:dyDescent="0.25">
      <c r="A2763" s="163"/>
      <c r="B2763" s="163"/>
      <c r="C2763" s="163"/>
    </row>
    <row r="2764" spans="1:3" x14ac:dyDescent="0.25">
      <c r="A2764" s="163"/>
      <c r="B2764" s="163"/>
      <c r="C2764" s="163"/>
    </row>
    <row r="2765" spans="1:3" x14ac:dyDescent="0.25">
      <c r="A2765" s="163"/>
      <c r="B2765" s="163"/>
      <c r="C2765" s="163"/>
    </row>
    <row r="2766" spans="1:3" x14ac:dyDescent="0.25">
      <c r="A2766" s="163"/>
      <c r="B2766" s="163"/>
      <c r="C2766" s="163"/>
    </row>
    <row r="2767" spans="1:3" x14ac:dyDescent="0.25">
      <c r="A2767" s="163"/>
      <c r="B2767" s="163"/>
      <c r="C2767" s="163"/>
    </row>
    <row r="2768" spans="1:3" x14ac:dyDescent="0.25">
      <c r="A2768" s="163"/>
      <c r="B2768" s="163"/>
      <c r="C2768" s="163"/>
    </row>
    <row r="2769" spans="1:3" x14ac:dyDescent="0.25">
      <c r="A2769" s="163"/>
      <c r="B2769" s="163"/>
      <c r="C2769" s="163"/>
    </row>
    <row r="2770" spans="1:3" x14ac:dyDescent="0.25">
      <c r="A2770" s="163"/>
      <c r="B2770" s="163"/>
      <c r="C2770" s="163"/>
    </row>
    <row r="2771" spans="1:3" x14ac:dyDescent="0.25">
      <c r="A2771" s="163"/>
      <c r="B2771" s="163"/>
      <c r="C2771" s="163"/>
    </row>
    <row r="2772" spans="1:3" x14ac:dyDescent="0.25">
      <c r="A2772" s="163"/>
      <c r="B2772" s="163"/>
      <c r="C2772" s="163"/>
    </row>
    <row r="2773" spans="1:3" x14ac:dyDescent="0.25">
      <c r="A2773" s="163"/>
      <c r="B2773" s="163"/>
      <c r="C2773" s="163"/>
    </row>
    <row r="2774" spans="1:3" x14ac:dyDescent="0.25">
      <c r="A2774" s="163"/>
      <c r="B2774" s="163"/>
      <c r="C2774" s="163"/>
    </row>
    <row r="2775" spans="1:3" x14ac:dyDescent="0.25">
      <c r="A2775" s="163"/>
      <c r="B2775" s="163"/>
      <c r="C2775" s="163"/>
    </row>
    <row r="2776" spans="1:3" x14ac:dyDescent="0.25">
      <c r="A2776" s="163"/>
      <c r="B2776" s="163"/>
      <c r="C2776" s="163"/>
    </row>
    <row r="2777" spans="1:3" x14ac:dyDescent="0.25">
      <c r="A2777" s="163"/>
      <c r="B2777" s="163"/>
      <c r="C2777" s="163"/>
    </row>
    <row r="2778" spans="1:3" x14ac:dyDescent="0.25">
      <c r="A2778" s="163"/>
      <c r="B2778" s="163"/>
      <c r="C2778" s="163"/>
    </row>
    <row r="2779" spans="1:3" x14ac:dyDescent="0.25">
      <c r="A2779" s="163"/>
      <c r="B2779" s="163"/>
      <c r="C2779" s="163"/>
    </row>
    <row r="2780" spans="1:3" x14ac:dyDescent="0.25">
      <c r="A2780" s="163"/>
      <c r="B2780" s="163"/>
      <c r="C2780" s="163"/>
    </row>
    <row r="2781" spans="1:3" x14ac:dyDescent="0.25">
      <c r="A2781" s="163"/>
      <c r="B2781" s="163"/>
      <c r="C2781" s="163"/>
    </row>
    <row r="2782" spans="1:3" x14ac:dyDescent="0.25">
      <c r="A2782" s="163"/>
      <c r="B2782" s="163"/>
      <c r="C2782" s="163"/>
    </row>
    <row r="2783" spans="1:3" x14ac:dyDescent="0.25">
      <c r="A2783" s="163"/>
      <c r="B2783" s="163"/>
      <c r="C2783" s="163"/>
    </row>
    <row r="2784" spans="1:3" x14ac:dyDescent="0.25">
      <c r="A2784" s="163"/>
      <c r="B2784" s="163"/>
      <c r="C2784" s="163"/>
    </row>
    <row r="2785" spans="1:3" x14ac:dyDescent="0.25">
      <c r="A2785" s="163"/>
      <c r="B2785" s="163"/>
      <c r="C2785" s="163"/>
    </row>
    <row r="2786" spans="1:3" x14ac:dyDescent="0.25">
      <c r="A2786" s="163"/>
      <c r="B2786" s="163"/>
      <c r="C2786" s="163"/>
    </row>
    <row r="2787" spans="1:3" x14ac:dyDescent="0.25">
      <c r="A2787" s="163"/>
      <c r="B2787" s="163"/>
      <c r="C2787" s="163"/>
    </row>
    <row r="2788" spans="1:3" x14ac:dyDescent="0.25">
      <c r="A2788" s="163"/>
      <c r="B2788" s="163"/>
      <c r="C2788" s="163"/>
    </row>
    <row r="2789" spans="1:3" x14ac:dyDescent="0.25">
      <c r="A2789" s="163"/>
      <c r="B2789" s="163"/>
      <c r="C2789" s="163"/>
    </row>
    <row r="2790" spans="1:3" x14ac:dyDescent="0.25">
      <c r="A2790" s="163"/>
      <c r="B2790" s="163"/>
      <c r="C2790" s="163"/>
    </row>
    <row r="2791" spans="1:3" x14ac:dyDescent="0.25">
      <c r="A2791" s="163"/>
      <c r="B2791" s="163"/>
      <c r="C2791" s="163"/>
    </row>
    <row r="2792" spans="1:3" x14ac:dyDescent="0.25">
      <c r="A2792" s="163"/>
      <c r="B2792" s="163"/>
      <c r="C2792" s="163"/>
    </row>
    <row r="2793" spans="1:3" x14ac:dyDescent="0.25">
      <c r="A2793" s="163"/>
      <c r="B2793" s="163"/>
      <c r="C2793" s="163"/>
    </row>
    <row r="2794" spans="1:3" x14ac:dyDescent="0.25">
      <c r="A2794" s="163"/>
      <c r="B2794" s="163"/>
      <c r="C2794" s="163"/>
    </row>
    <row r="2795" spans="1:3" x14ac:dyDescent="0.25">
      <c r="A2795" s="163"/>
      <c r="B2795" s="163"/>
      <c r="C2795" s="163"/>
    </row>
    <row r="2796" spans="1:3" x14ac:dyDescent="0.25">
      <c r="A2796" s="163"/>
      <c r="B2796" s="163"/>
      <c r="C2796" s="163"/>
    </row>
    <row r="2797" spans="1:3" x14ac:dyDescent="0.25">
      <c r="A2797" s="163"/>
      <c r="B2797" s="163"/>
      <c r="C2797" s="163"/>
    </row>
    <row r="2798" spans="1:3" x14ac:dyDescent="0.25">
      <c r="A2798" s="163"/>
      <c r="B2798" s="163"/>
      <c r="C2798" s="163"/>
    </row>
    <row r="2799" spans="1:3" x14ac:dyDescent="0.25">
      <c r="A2799" s="163"/>
      <c r="B2799" s="163"/>
      <c r="C2799" s="163"/>
    </row>
    <row r="2800" spans="1:3" x14ac:dyDescent="0.25">
      <c r="A2800" s="163"/>
      <c r="B2800" s="163"/>
      <c r="C2800" s="163"/>
    </row>
    <row r="2801" spans="1:3" x14ac:dyDescent="0.25">
      <c r="A2801" s="163"/>
      <c r="B2801" s="163"/>
      <c r="C2801" s="163"/>
    </row>
    <row r="2802" spans="1:3" x14ac:dyDescent="0.25">
      <c r="A2802" s="163"/>
      <c r="B2802" s="163"/>
      <c r="C2802" s="163"/>
    </row>
    <row r="2803" spans="1:3" x14ac:dyDescent="0.25">
      <c r="A2803" s="163"/>
      <c r="B2803" s="163"/>
      <c r="C2803" s="163"/>
    </row>
    <row r="2804" spans="1:3" x14ac:dyDescent="0.25">
      <c r="A2804" s="163"/>
      <c r="B2804" s="163"/>
      <c r="C2804" s="163"/>
    </row>
    <row r="2805" spans="1:3" x14ac:dyDescent="0.25">
      <c r="A2805" s="163"/>
      <c r="B2805" s="163"/>
      <c r="C2805" s="163"/>
    </row>
    <row r="2806" spans="1:3" x14ac:dyDescent="0.25">
      <c r="A2806" s="163"/>
      <c r="B2806" s="163"/>
      <c r="C2806" s="163"/>
    </row>
    <row r="2807" spans="1:3" x14ac:dyDescent="0.25">
      <c r="A2807" s="163"/>
      <c r="B2807" s="163"/>
      <c r="C2807" s="163"/>
    </row>
    <row r="2808" spans="1:3" x14ac:dyDescent="0.25">
      <c r="A2808" s="163"/>
      <c r="B2808" s="163"/>
      <c r="C2808" s="163"/>
    </row>
    <row r="2809" spans="1:3" x14ac:dyDescent="0.25">
      <c r="A2809" s="163"/>
      <c r="B2809" s="163"/>
      <c r="C2809" s="163"/>
    </row>
    <row r="2810" spans="1:3" x14ac:dyDescent="0.25">
      <c r="A2810" s="163"/>
      <c r="B2810" s="163"/>
      <c r="C2810" s="163"/>
    </row>
    <row r="2811" spans="1:3" x14ac:dyDescent="0.25">
      <c r="A2811" s="163"/>
      <c r="B2811" s="163"/>
      <c r="C2811" s="163"/>
    </row>
    <row r="2812" spans="1:3" x14ac:dyDescent="0.25">
      <c r="A2812" s="163"/>
      <c r="B2812" s="163"/>
      <c r="C2812" s="163"/>
    </row>
    <row r="2813" spans="1:3" x14ac:dyDescent="0.25">
      <c r="A2813" s="163"/>
      <c r="B2813" s="163"/>
      <c r="C2813" s="163"/>
    </row>
    <row r="2814" spans="1:3" x14ac:dyDescent="0.25">
      <c r="A2814" s="163"/>
      <c r="B2814" s="163"/>
      <c r="C2814" s="163"/>
    </row>
    <row r="2815" spans="1:3" x14ac:dyDescent="0.25">
      <c r="A2815" s="163"/>
      <c r="B2815" s="163"/>
      <c r="C2815" s="163"/>
    </row>
    <row r="2816" spans="1:3" x14ac:dyDescent="0.25">
      <c r="A2816" s="163"/>
      <c r="B2816" s="163"/>
      <c r="C2816" s="163"/>
    </row>
    <row r="2817" spans="1:3" x14ac:dyDescent="0.25">
      <c r="A2817" s="163"/>
      <c r="B2817" s="163"/>
      <c r="C2817" s="163"/>
    </row>
    <row r="2818" spans="1:3" x14ac:dyDescent="0.25">
      <c r="A2818" s="163"/>
      <c r="B2818" s="163"/>
      <c r="C2818" s="163"/>
    </row>
    <row r="2819" spans="1:3" x14ac:dyDescent="0.25">
      <c r="A2819" s="163"/>
      <c r="B2819" s="163"/>
      <c r="C2819" s="163"/>
    </row>
    <row r="2820" spans="1:3" x14ac:dyDescent="0.25">
      <c r="A2820" s="163"/>
      <c r="B2820" s="163"/>
      <c r="C2820" s="163"/>
    </row>
    <row r="2821" spans="1:3" x14ac:dyDescent="0.25">
      <c r="A2821" s="163"/>
      <c r="B2821" s="163"/>
      <c r="C2821" s="163"/>
    </row>
    <row r="2822" spans="1:3" x14ac:dyDescent="0.25">
      <c r="A2822" s="163"/>
      <c r="B2822" s="163"/>
      <c r="C2822" s="163"/>
    </row>
    <row r="2823" spans="1:3" x14ac:dyDescent="0.25">
      <c r="A2823" s="163"/>
      <c r="B2823" s="163"/>
      <c r="C2823" s="163"/>
    </row>
    <row r="2824" spans="1:3" x14ac:dyDescent="0.25">
      <c r="A2824" s="163"/>
      <c r="B2824" s="163"/>
      <c r="C2824" s="163"/>
    </row>
    <row r="2825" spans="1:3" x14ac:dyDescent="0.25">
      <c r="A2825" s="163"/>
      <c r="B2825" s="163"/>
      <c r="C2825" s="163"/>
    </row>
    <row r="2826" spans="1:3" x14ac:dyDescent="0.25">
      <c r="A2826" s="163"/>
      <c r="B2826" s="163"/>
      <c r="C2826" s="163"/>
    </row>
    <row r="2827" spans="1:3" x14ac:dyDescent="0.25">
      <c r="A2827" s="163"/>
      <c r="B2827" s="163"/>
      <c r="C2827" s="163"/>
    </row>
    <row r="2828" spans="1:3" x14ac:dyDescent="0.25">
      <c r="A2828" s="163"/>
      <c r="B2828" s="163"/>
      <c r="C2828" s="163"/>
    </row>
    <row r="2829" spans="1:3" x14ac:dyDescent="0.25">
      <c r="A2829" s="163"/>
      <c r="B2829" s="163"/>
      <c r="C2829" s="163"/>
    </row>
    <row r="2830" spans="1:3" x14ac:dyDescent="0.25">
      <c r="A2830" s="163"/>
      <c r="B2830" s="163"/>
      <c r="C2830" s="163"/>
    </row>
    <row r="2831" spans="1:3" x14ac:dyDescent="0.25">
      <c r="A2831" s="163"/>
      <c r="B2831" s="163"/>
      <c r="C2831" s="163"/>
    </row>
    <row r="2832" spans="1:3" x14ac:dyDescent="0.25">
      <c r="A2832" s="163"/>
      <c r="B2832" s="163"/>
      <c r="C2832" s="163"/>
    </row>
    <row r="2833" spans="1:3" x14ac:dyDescent="0.25">
      <c r="A2833" s="163"/>
      <c r="B2833" s="163"/>
      <c r="C2833" s="163"/>
    </row>
    <row r="2834" spans="1:3" x14ac:dyDescent="0.25">
      <c r="A2834" s="163"/>
      <c r="B2834" s="163"/>
      <c r="C2834" s="163"/>
    </row>
    <row r="2835" spans="1:3" x14ac:dyDescent="0.25">
      <c r="A2835" s="163"/>
      <c r="B2835" s="163"/>
      <c r="C2835" s="163"/>
    </row>
    <row r="2836" spans="1:3" x14ac:dyDescent="0.25">
      <c r="A2836" s="163"/>
      <c r="B2836" s="163"/>
      <c r="C2836" s="163"/>
    </row>
    <row r="2837" spans="1:3" x14ac:dyDescent="0.25">
      <c r="A2837" s="163"/>
      <c r="B2837" s="163"/>
      <c r="C2837" s="163"/>
    </row>
    <row r="2838" spans="1:3" x14ac:dyDescent="0.25">
      <c r="A2838" s="163"/>
      <c r="B2838" s="163"/>
      <c r="C2838" s="163"/>
    </row>
    <row r="2839" spans="1:3" x14ac:dyDescent="0.25">
      <c r="A2839" s="163"/>
      <c r="B2839" s="163"/>
      <c r="C2839" s="163"/>
    </row>
    <row r="2840" spans="1:3" x14ac:dyDescent="0.25">
      <c r="A2840" s="163"/>
      <c r="B2840" s="163"/>
      <c r="C2840" s="163"/>
    </row>
    <row r="2841" spans="1:3" x14ac:dyDescent="0.25">
      <c r="A2841" s="163"/>
      <c r="B2841" s="163"/>
      <c r="C2841" s="163"/>
    </row>
    <row r="2842" spans="1:3" x14ac:dyDescent="0.25">
      <c r="A2842" s="163"/>
      <c r="B2842" s="163"/>
      <c r="C2842" s="163"/>
    </row>
    <row r="2843" spans="1:3" x14ac:dyDescent="0.25">
      <c r="A2843" s="163"/>
      <c r="B2843" s="163"/>
      <c r="C2843" s="163"/>
    </row>
    <row r="2844" spans="1:3" x14ac:dyDescent="0.25">
      <c r="A2844" s="163"/>
      <c r="B2844" s="163"/>
      <c r="C2844" s="163"/>
    </row>
    <row r="2845" spans="1:3" x14ac:dyDescent="0.25">
      <c r="A2845" s="163"/>
      <c r="B2845" s="163"/>
      <c r="C2845" s="163"/>
    </row>
    <row r="2846" spans="1:3" x14ac:dyDescent="0.25">
      <c r="A2846" s="163"/>
      <c r="B2846" s="163"/>
      <c r="C2846" s="163"/>
    </row>
    <row r="2847" spans="1:3" x14ac:dyDescent="0.25">
      <c r="A2847" s="163"/>
      <c r="B2847" s="163"/>
      <c r="C2847" s="163"/>
    </row>
    <row r="2848" spans="1:3" x14ac:dyDescent="0.25">
      <c r="A2848" s="163"/>
      <c r="B2848" s="163"/>
      <c r="C2848" s="163"/>
    </row>
    <row r="2849" spans="1:3" x14ac:dyDescent="0.25">
      <c r="A2849" s="163"/>
      <c r="B2849" s="163"/>
      <c r="C2849" s="163"/>
    </row>
    <row r="2850" spans="1:3" x14ac:dyDescent="0.25">
      <c r="A2850" s="163"/>
      <c r="B2850" s="163"/>
      <c r="C2850" s="163"/>
    </row>
    <row r="2851" spans="1:3" x14ac:dyDescent="0.25">
      <c r="A2851" s="163"/>
      <c r="B2851" s="163"/>
      <c r="C2851" s="163"/>
    </row>
    <row r="2852" spans="1:3" x14ac:dyDescent="0.25">
      <c r="A2852" s="163"/>
      <c r="B2852" s="163"/>
      <c r="C2852" s="163"/>
    </row>
    <row r="2853" spans="1:3" x14ac:dyDescent="0.25">
      <c r="A2853" s="163"/>
      <c r="B2853" s="163"/>
      <c r="C2853" s="163"/>
    </row>
    <row r="2854" spans="1:3" x14ac:dyDescent="0.25">
      <c r="A2854" s="163"/>
      <c r="B2854" s="163"/>
      <c r="C2854" s="163"/>
    </row>
    <row r="2855" spans="1:3" x14ac:dyDescent="0.25">
      <c r="A2855" s="163"/>
      <c r="B2855" s="163"/>
      <c r="C2855" s="163"/>
    </row>
    <row r="2856" spans="1:3" x14ac:dyDescent="0.25">
      <c r="A2856" s="163"/>
      <c r="B2856" s="163"/>
      <c r="C2856" s="163"/>
    </row>
    <row r="2857" spans="1:3" x14ac:dyDescent="0.25">
      <c r="A2857" s="163"/>
      <c r="B2857" s="163"/>
      <c r="C2857" s="163"/>
    </row>
    <row r="2858" spans="1:3" x14ac:dyDescent="0.25">
      <c r="A2858" s="163"/>
      <c r="B2858" s="163"/>
      <c r="C2858" s="163"/>
    </row>
    <row r="2859" spans="1:3" x14ac:dyDescent="0.25">
      <c r="A2859" s="163"/>
      <c r="B2859" s="163"/>
      <c r="C2859" s="163"/>
    </row>
    <row r="2860" spans="1:3" x14ac:dyDescent="0.25">
      <c r="A2860" s="163"/>
      <c r="B2860" s="163"/>
      <c r="C2860" s="163"/>
    </row>
    <row r="2861" spans="1:3" x14ac:dyDescent="0.25">
      <c r="A2861" s="163"/>
      <c r="B2861" s="163"/>
      <c r="C2861" s="163"/>
    </row>
    <row r="2862" spans="1:3" x14ac:dyDescent="0.25">
      <c r="A2862" s="163"/>
      <c r="B2862" s="163"/>
      <c r="C2862" s="163"/>
    </row>
    <row r="2863" spans="1:3" x14ac:dyDescent="0.25">
      <c r="A2863" s="163"/>
      <c r="B2863" s="163"/>
      <c r="C2863" s="163"/>
    </row>
    <row r="2864" spans="1:3" x14ac:dyDescent="0.25">
      <c r="A2864" s="163"/>
      <c r="B2864" s="163"/>
      <c r="C2864" s="163"/>
    </row>
    <row r="2865" spans="1:3" x14ac:dyDescent="0.25">
      <c r="A2865" s="163"/>
      <c r="B2865" s="163"/>
      <c r="C2865" s="163"/>
    </row>
    <row r="2866" spans="1:3" x14ac:dyDescent="0.25">
      <c r="A2866" s="163"/>
      <c r="B2866" s="163"/>
      <c r="C2866" s="163"/>
    </row>
    <row r="2867" spans="1:3" x14ac:dyDescent="0.25">
      <c r="A2867" s="163"/>
      <c r="B2867" s="163"/>
      <c r="C2867" s="163"/>
    </row>
    <row r="2868" spans="1:3" x14ac:dyDescent="0.25">
      <c r="A2868" s="163"/>
      <c r="B2868" s="163"/>
      <c r="C2868" s="163"/>
    </row>
    <row r="2869" spans="1:3" x14ac:dyDescent="0.25">
      <c r="A2869" s="163"/>
      <c r="B2869" s="163"/>
      <c r="C2869" s="163"/>
    </row>
    <row r="2870" spans="1:3" x14ac:dyDescent="0.25">
      <c r="A2870" s="163"/>
      <c r="B2870" s="163"/>
      <c r="C2870" s="163"/>
    </row>
    <row r="2871" spans="1:3" x14ac:dyDescent="0.25">
      <c r="A2871" s="163"/>
      <c r="B2871" s="163"/>
      <c r="C2871" s="163"/>
    </row>
    <row r="2872" spans="1:3" x14ac:dyDescent="0.25">
      <c r="A2872" s="163"/>
      <c r="B2872" s="163"/>
      <c r="C2872" s="163"/>
    </row>
    <row r="2873" spans="1:3" x14ac:dyDescent="0.25">
      <c r="A2873" s="163"/>
      <c r="B2873" s="163"/>
      <c r="C2873" s="163"/>
    </row>
    <row r="2874" spans="1:3" x14ac:dyDescent="0.25">
      <c r="A2874" s="163"/>
      <c r="B2874" s="163"/>
      <c r="C2874" s="163"/>
    </row>
    <row r="2875" spans="1:3" x14ac:dyDescent="0.25">
      <c r="A2875" s="163"/>
      <c r="B2875" s="163"/>
      <c r="C2875" s="163"/>
    </row>
    <row r="2876" spans="1:3" x14ac:dyDescent="0.25">
      <c r="A2876" s="163"/>
      <c r="B2876" s="163"/>
      <c r="C2876" s="163"/>
    </row>
    <row r="2877" spans="1:3" x14ac:dyDescent="0.25">
      <c r="A2877" s="163"/>
      <c r="B2877" s="163"/>
      <c r="C2877" s="163"/>
    </row>
    <row r="2878" spans="1:3" x14ac:dyDescent="0.25">
      <c r="A2878" s="163"/>
      <c r="B2878" s="163"/>
      <c r="C2878" s="163"/>
    </row>
    <row r="2879" spans="1:3" x14ac:dyDescent="0.25">
      <c r="A2879" s="163"/>
      <c r="B2879" s="163"/>
      <c r="C2879" s="163"/>
    </row>
    <row r="2880" spans="1:3" x14ac:dyDescent="0.25">
      <c r="A2880" s="163"/>
      <c r="B2880" s="163"/>
      <c r="C2880" s="163"/>
    </row>
    <row r="2881" spans="1:3" x14ac:dyDescent="0.25">
      <c r="A2881" s="163"/>
      <c r="B2881" s="163"/>
      <c r="C2881" s="163"/>
    </row>
    <row r="2882" spans="1:3" x14ac:dyDescent="0.25">
      <c r="A2882" s="163"/>
      <c r="B2882" s="163"/>
      <c r="C2882" s="163"/>
    </row>
    <row r="2883" spans="1:3" x14ac:dyDescent="0.25">
      <c r="A2883" s="163"/>
      <c r="B2883" s="163"/>
      <c r="C2883" s="163"/>
    </row>
    <row r="2884" spans="1:3" x14ac:dyDescent="0.25">
      <c r="A2884" s="163"/>
      <c r="B2884" s="163"/>
      <c r="C2884" s="163"/>
    </row>
    <row r="2885" spans="1:3" x14ac:dyDescent="0.25">
      <c r="A2885" s="163"/>
      <c r="B2885" s="163"/>
      <c r="C2885" s="163"/>
    </row>
    <row r="2886" spans="1:3" x14ac:dyDescent="0.25">
      <c r="A2886" s="163"/>
      <c r="B2886" s="163"/>
      <c r="C2886" s="163"/>
    </row>
    <row r="2887" spans="1:3" x14ac:dyDescent="0.25">
      <c r="A2887" s="163"/>
      <c r="B2887" s="163"/>
      <c r="C2887" s="163"/>
    </row>
    <row r="2888" spans="1:3" x14ac:dyDescent="0.25">
      <c r="A2888" s="163"/>
      <c r="B2888" s="163"/>
      <c r="C2888" s="163"/>
    </row>
    <row r="2889" spans="1:3" x14ac:dyDescent="0.25">
      <c r="A2889" s="163"/>
      <c r="B2889" s="163"/>
      <c r="C2889" s="163"/>
    </row>
    <row r="2890" spans="1:3" x14ac:dyDescent="0.25">
      <c r="A2890" s="163"/>
      <c r="B2890" s="163"/>
      <c r="C2890" s="163"/>
    </row>
    <row r="2891" spans="1:3" x14ac:dyDescent="0.25">
      <c r="A2891" s="163"/>
      <c r="B2891" s="163"/>
      <c r="C2891" s="163"/>
    </row>
    <row r="2892" spans="1:3" x14ac:dyDescent="0.25">
      <c r="A2892" s="163"/>
      <c r="B2892" s="163"/>
      <c r="C2892" s="163"/>
    </row>
    <row r="2893" spans="1:3" x14ac:dyDescent="0.25">
      <c r="A2893" s="163"/>
      <c r="B2893" s="163"/>
      <c r="C2893" s="163"/>
    </row>
    <row r="2894" spans="1:3" x14ac:dyDescent="0.25">
      <c r="A2894" s="163"/>
      <c r="B2894" s="163"/>
      <c r="C2894" s="163"/>
    </row>
    <row r="2895" spans="1:3" x14ac:dyDescent="0.25">
      <c r="A2895" s="163"/>
      <c r="B2895" s="163"/>
      <c r="C2895" s="163"/>
    </row>
    <row r="2896" spans="1:3" x14ac:dyDescent="0.25">
      <c r="A2896" s="163"/>
      <c r="B2896" s="163"/>
      <c r="C2896" s="163"/>
    </row>
    <row r="2897" spans="1:3" x14ac:dyDescent="0.25">
      <c r="A2897" s="163"/>
      <c r="B2897" s="163"/>
      <c r="C2897" s="163"/>
    </row>
    <row r="2898" spans="1:3" x14ac:dyDescent="0.25">
      <c r="A2898" s="163"/>
      <c r="B2898" s="163"/>
      <c r="C2898" s="163"/>
    </row>
    <row r="2899" spans="1:3" x14ac:dyDescent="0.25">
      <c r="A2899" s="163"/>
      <c r="B2899" s="163"/>
      <c r="C2899" s="163"/>
    </row>
    <row r="2900" spans="1:3" x14ac:dyDescent="0.25">
      <c r="A2900" s="163"/>
      <c r="B2900" s="163"/>
      <c r="C2900" s="163"/>
    </row>
    <row r="2901" spans="1:3" x14ac:dyDescent="0.25">
      <c r="A2901" s="163"/>
      <c r="B2901" s="163"/>
      <c r="C2901" s="163"/>
    </row>
    <row r="2902" spans="1:3" x14ac:dyDescent="0.25">
      <c r="A2902" s="163"/>
      <c r="B2902" s="163"/>
      <c r="C2902" s="163"/>
    </row>
    <row r="2903" spans="1:3" x14ac:dyDescent="0.25">
      <c r="A2903" s="163"/>
      <c r="B2903" s="163"/>
      <c r="C2903" s="163"/>
    </row>
    <row r="2904" spans="1:3" x14ac:dyDescent="0.25">
      <c r="A2904" s="163"/>
      <c r="B2904" s="163"/>
      <c r="C2904" s="163"/>
    </row>
    <row r="2905" spans="1:3" x14ac:dyDescent="0.25">
      <c r="A2905" s="163"/>
      <c r="B2905" s="163"/>
      <c r="C2905" s="163"/>
    </row>
    <row r="2906" spans="1:3" x14ac:dyDescent="0.25">
      <c r="A2906" s="163"/>
      <c r="B2906" s="163"/>
      <c r="C2906" s="163"/>
    </row>
    <row r="2907" spans="1:3" x14ac:dyDescent="0.25">
      <c r="A2907" s="163"/>
      <c r="B2907" s="163"/>
      <c r="C2907" s="163"/>
    </row>
    <row r="2908" spans="1:3" x14ac:dyDescent="0.25">
      <c r="A2908" s="163"/>
      <c r="B2908" s="163"/>
      <c r="C2908" s="163"/>
    </row>
    <row r="2909" spans="1:3" x14ac:dyDescent="0.25">
      <c r="A2909" s="163"/>
      <c r="B2909" s="163"/>
      <c r="C2909" s="163"/>
    </row>
    <row r="2910" spans="1:3" x14ac:dyDescent="0.25">
      <c r="A2910" s="163"/>
      <c r="B2910" s="163"/>
      <c r="C2910" s="163"/>
    </row>
    <row r="2911" spans="1:3" x14ac:dyDescent="0.25">
      <c r="A2911" s="163"/>
      <c r="B2911" s="163"/>
      <c r="C2911" s="163"/>
    </row>
    <row r="2912" spans="1:3" x14ac:dyDescent="0.25">
      <c r="A2912" s="163"/>
      <c r="B2912" s="163"/>
      <c r="C2912" s="163"/>
    </row>
    <row r="2913" spans="1:3" x14ac:dyDescent="0.25">
      <c r="A2913" s="163"/>
      <c r="B2913" s="163"/>
      <c r="C2913" s="163"/>
    </row>
    <row r="2914" spans="1:3" x14ac:dyDescent="0.25">
      <c r="A2914" s="163"/>
      <c r="B2914" s="163"/>
      <c r="C2914" s="163"/>
    </row>
    <row r="2915" spans="1:3" x14ac:dyDescent="0.25">
      <c r="A2915" s="163"/>
      <c r="B2915" s="163"/>
      <c r="C2915" s="163"/>
    </row>
    <row r="2916" spans="1:3" x14ac:dyDescent="0.25">
      <c r="A2916" s="163"/>
      <c r="B2916" s="163"/>
      <c r="C2916" s="163"/>
    </row>
    <row r="2917" spans="1:3" x14ac:dyDescent="0.25">
      <c r="A2917" s="163"/>
      <c r="B2917" s="163"/>
      <c r="C2917" s="163"/>
    </row>
    <row r="2918" spans="1:3" x14ac:dyDescent="0.25">
      <c r="A2918" s="163"/>
      <c r="B2918" s="163"/>
      <c r="C2918" s="163"/>
    </row>
    <row r="2919" spans="1:3" x14ac:dyDescent="0.25">
      <c r="A2919" s="163"/>
      <c r="B2919" s="163"/>
      <c r="C2919" s="163"/>
    </row>
    <row r="2920" spans="1:3" x14ac:dyDescent="0.25">
      <c r="A2920" s="163"/>
      <c r="B2920" s="163"/>
      <c r="C2920" s="163"/>
    </row>
    <row r="2921" spans="1:3" x14ac:dyDescent="0.25">
      <c r="A2921" s="163"/>
      <c r="B2921" s="163"/>
      <c r="C2921" s="163"/>
    </row>
    <row r="2922" spans="1:3" x14ac:dyDescent="0.25">
      <c r="A2922" s="163"/>
      <c r="B2922" s="163"/>
      <c r="C2922" s="163"/>
    </row>
    <row r="2923" spans="1:3" x14ac:dyDescent="0.25">
      <c r="A2923" s="163"/>
      <c r="B2923" s="163"/>
      <c r="C2923" s="163"/>
    </row>
    <row r="2924" spans="1:3" x14ac:dyDescent="0.25">
      <c r="A2924" s="163"/>
      <c r="B2924" s="163"/>
      <c r="C2924" s="163"/>
    </row>
    <row r="2925" spans="1:3" x14ac:dyDescent="0.25">
      <c r="A2925" s="163"/>
      <c r="B2925" s="163"/>
      <c r="C2925" s="163"/>
    </row>
    <row r="2926" spans="1:3" x14ac:dyDescent="0.25">
      <c r="A2926" s="163"/>
      <c r="B2926" s="163"/>
      <c r="C2926" s="163"/>
    </row>
    <row r="2927" spans="1:3" x14ac:dyDescent="0.25">
      <c r="A2927" s="163"/>
      <c r="B2927" s="163"/>
      <c r="C2927" s="163"/>
    </row>
    <row r="2928" spans="1:3" x14ac:dyDescent="0.25">
      <c r="A2928" s="163"/>
      <c r="B2928" s="163"/>
      <c r="C2928" s="163"/>
    </row>
    <row r="2929" spans="1:3" x14ac:dyDescent="0.25">
      <c r="A2929" s="163"/>
      <c r="B2929" s="163"/>
      <c r="C2929" s="163"/>
    </row>
    <row r="2930" spans="1:3" x14ac:dyDescent="0.25">
      <c r="A2930" s="163"/>
      <c r="B2930" s="163"/>
      <c r="C2930" s="163"/>
    </row>
    <row r="2931" spans="1:3" x14ac:dyDescent="0.25">
      <c r="A2931" s="163"/>
      <c r="B2931" s="163"/>
      <c r="C2931" s="163"/>
    </row>
    <row r="2932" spans="1:3" x14ac:dyDescent="0.25">
      <c r="A2932" s="163"/>
      <c r="B2932" s="163"/>
      <c r="C2932" s="163"/>
    </row>
    <row r="2933" spans="1:3" x14ac:dyDescent="0.25">
      <c r="A2933" s="163"/>
      <c r="B2933" s="163"/>
      <c r="C2933" s="163"/>
    </row>
    <row r="2934" spans="1:3" x14ac:dyDescent="0.25">
      <c r="A2934" s="163"/>
      <c r="B2934" s="163"/>
      <c r="C2934" s="163"/>
    </row>
    <row r="2935" spans="1:3" x14ac:dyDescent="0.25">
      <c r="A2935" s="163"/>
      <c r="B2935" s="163"/>
      <c r="C2935" s="163"/>
    </row>
    <row r="2936" spans="1:3" x14ac:dyDescent="0.25">
      <c r="A2936" s="163"/>
      <c r="B2936" s="163"/>
      <c r="C2936" s="163"/>
    </row>
    <row r="2937" spans="1:3" x14ac:dyDescent="0.25">
      <c r="A2937" s="163"/>
      <c r="B2937" s="163"/>
      <c r="C2937" s="163"/>
    </row>
    <row r="2938" spans="1:3" x14ac:dyDescent="0.25">
      <c r="A2938" s="163"/>
      <c r="B2938" s="163"/>
      <c r="C2938" s="163"/>
    </row>
    <row r="2939" spans="1:3" x14ac:dyDescent="0.25">
      <c r="A2939" s="163"/>
      <c r="B2939" s="163"/>
      <c r="C2939" s="163"/>
    </row>
    <row r="2940" spans="1:3" x14ac:dyDescent="0.25">
      <c r="A2940" s="163"/>
      <c r="B2940" s="163"/>
      <c r="C2940" s="163"/>
    </row>
    <row r="2941" spans="1:3" x14ac:dyDescent="0.25">
      <c r="A2941" s="163"/>
      <c r="B2941" s="163"/>
      <c r="C2941" s="163"/>
    </row>
    <row r="2942" spans="1:3" x14ac:dyDescent="0.25">
      <c r="A2942" s="163"/>
      <c r="B2942" s="163"/>
      <c r="C2942" s="163"/>
    </row>
    <row r="2943" spans="1:3" x14ac:dyDescent="0.25">
      <c r="A2943" s="163"/>
      <c r="B2943" s="163"/>
      <c r="C2943" s="163"/>
    </row>
    <row r="2944" spans="1:3" x14ac:dyDescent="0.25">
      <c r="A2944" s="163"/>
      <c r="B2944" s="163"/>
      <c r="C2944" s="163"/>
    </row>
    <row r="2945" spans="1:3" x14ac:dyDescent="0.25">
      <c r="A2945" s="163"/>
      <c r="B2945" s="163"/>
      <c r="C2945" s="163"/>
    </row>
    <row r="2946" spans="1:3" x14ac:dyDescent="0.25">
      <c r="A2946" s="163"/>
      <c r="B2946" s="163"/>
      <c r="C2946" s="163"/>
    </row>
    <row r="2947" spans="1:3" x14ac:dyDescent="0.25">
      <c r="A2947" s="163"/>
      <c r="B2947" s="163"/>
      <c r="C2947" s="163"/>
    </row>
    <row r="2948" spans="1:3" x14ac:dyDescent="0.25">
      <c r="A2948" s="163"/>
      <c r="B2948" s="163"/>
      <c r="C2948" s="163"/>
    </row>
    <row r="2949" spans="1:3" x14ac:dyDescent="0.25">
      <c r="A2949" s="163"/>
      <c r="B2949" s="163"/>
      <c r="C2949" s="163"/>
    </row>
    <row r="2950" spans="1:3" x14ac:dyDescent="0.25">
      <c r="A2950" s="163"/>
      <c r="B2950" s="163"/>
      <c r="C2950" s="163"/>
    </row>
    <row r="2951" spans="1:3" x14ac:dyDescent="0.25">
      <c r="A2951" s="163"/>
      <c r="B2951" s="163"/>
      <c r="C2951" s="163"/>
    </row>
    <row r="2952" spans="1:3" x14ac:dyDescent="0.25">
      <c r="A2952" s="163"/>
      <c r="B2952" s="163"/>
      <c r="C2952" s="163"/>
    </row>
    <row r="2953" spans="1:3" x14ac:dyDescent="0.25">
      <c r="A2953" s="163"/>
      <c r="B2953" s="163"/>
      <c r="C2953" s="163"/>
    </row>
    <row r="2954" spans="1:3" x14ac:dyDescent="0.25">
      <c r="A2954" s="163"/>
      <c r="B2954" s="163"/>
      <c r="C2954" s="163"/>
    </row>
    <row r="2955" spans="1:3" x14ac:dyDescent="0.25">
      <c r="A2955" s="163"/>
      <c r="B2955" s="163"/>
      <c r="C2955" s="163"/>
    </row>
    <row r="2956" spans="1:3" x14ac:dyDescent="0.25">
      <c r="A2956" s="163"/>
      <c r="B2956" s="163"/>
      <c r="C2956" s="163"/>
    </row>
    <row r="2957" spans="1:3" x14ac:dyDescent="0.25">
      <c r="A2957" s="163"/>
      <c r="B2957" s="163"/>
      <c r="C2957" s="163"/>
    </row>
    <row r="2958" spans="1:3" x14ac:dyDescent="0.25">
      <c r="A2958" s="163"/>
      <c r="B2958" s="163"/>
      <c r="C2958" s="163"/>
    </row>
    <row r="2959" spans="1:3" x14ac:dyDescent="0.25">
      <c r="A2959" s="163"/>
      <c r="B2959" s="163"/>
      <c r="C2959" s="163"/>
    </row>
    <row r="2960" spans="1:3" x14ac:dyDescent="0.25">
      <c r="A2960" s="163"/>
      <c r="B2960" s="163"/>
      <c r="C2960" s="163"/>
    </row>
    <row r="2961" spans="1:3" x14ac:dyDescent="0.25">
      <c r="A2961" s="163"/>
      <c r="B2961" s="163"/>
      <c r="C2961" s="163"/>
    </row>
    <row r="2962" spans="1:3" x14ac:dyDescent="0.25">
      <c r="A2962" s="163"/>
      <c r="B2962" s="163"/>
      <c r="C2962" s="163"/>
    </row>
    <row r="2963" spans="1:3" x14ac:dyDescent="0.25">
      <c r="A2963" s="163"/>
      <c r="B2963" s="163"/>
      <c r="C2963" s="163"/>
    </row>
    <row r="2964" spans="1:3" x14ac:dyDescent="0.25">
      <c r="A2964" s="163"/>
      <c r="B2964" s="163"/>
      <c r="C2964" s="163"/>
    </row>
    <row r="2965" spans="1:3" x14ac:dyDescent="0.25">
      <c r="A2965" s="163"/>
      <c r="B2965" s="163"/>
      <c r="C2965" s="163"/>
    </row>
    <row r="2966" spans="1:3" x14ac:dyDescent="0.25">
      <c r="A2966" s="163"/>
      <c r="B2966" s="163"/>
      <c r="C2966" s="163"/>
    </row>
    <row r="2967" spans="1:3" x14ac:dyDescent="0.25">
      <c r="A2967" s="163"/>
      <c r="B2967" s="163"/>
      <c r="C2967" s="163"/>
    </row>
    <row r="2968" spans="1:3" x14ac:dyDescent="0.25">
      <c r="A2968" s="163"/>
      <c r="B2968" s="163"/>
      <c r="C2968" s="163"/>
    </row>
    <row r="2969" spans="1:3" x14ac:dyDescent="0.25">
      <c r="A2969" s="163"/>
      <c r="B2969" s="163"/>
      <c r="C2969" s="163"/>
    </row>
    <row r="2970" spans="1:3" x14ac:dyDescent="0.25">
      <c r="A2970" s="163"/>
      <c r="B2970" s="163"/>
      <c r="C2970" s="163"/>
    </row>
    <row r="2971" spans="1:3" x14ac:dyDescent="0.25">
      <c r="A2971" s="163"/>
      <c r="B2971" s="163"/>
      <c r="C2971" s="163"/>
    </row>
    <row r="2972" spans="1:3" x14ac:dyDescent="0.25">
      <c r="A2972" s="163"/>
      <c r="B2972" s="163"/>
      <c r="C2972" s="163"/>
    </row>
    <row r="2973" spans="1:3" x14ac:dyDescent="0.25">
      <c r="A2973" s="163"/>
      <c r="B2973" s="163"/>
      <c r="C2973" s="163"/>
    </row>
    <row r="2974" spans="1:3" x14ac:dyDescent="0.25">
      <c r="A2974" s="163"/>
      <c r="B2974" s="163"/>
      <c r="C2974" s="163"/>
    </row>
    <row r="2975" spans="1:3" x14ac:dyDescent="0.25">
      <c r="A2975" s="163"/>
      <c r="B2975" s="163"/>
      <c r="C2975" s="163"/>
    </row>
    <row r="2976" spans="1:3" x14ac:dyDescent="0.25">
      <c r="A2976" s="163"/>
      <c r="B2976" s="163"/>
      <c r="C2976" s="163"/>
    </row>
    <row r="2977" spans="1:3" x14ac:dyDescent="0.25">
      <c r="A2977" s="163"/>
      <c r="B2977" s="163"/>
      <c r="C2977" s="163"/>
    </row>
    <row r="2978" spans="1:3" x14ac:dyDescent="0.25">
      <c r="A2978" s="163"/>
      <c r="B2978" s="163"/>
      <c r="C2978" s="163"/>
    </row>
    <row r="2979" spans="1:3" x14ac:dyDescent="0.25">
      <c r="A2979" s="163"/>
      <c r="B2979" s="163"/>
      <c r="C2979" s="163"/>
    </row>
    <row r="2980" spans="1:3" x14ac:dyDescent="0.25">
      <c r="A2980" s="163"/>
      <c r="B2980" s="163"/>
      <c r="C2980" s="163"/>
    </row>
    <row r="2981" spans="1:3" x14ac:dyDescent="0.25">
      <c r="A2981" s="163"/>
      <c r="B2981" s="163"/>
      <c r="C2981" s="163"/>
    </row>
    <row r="2982" spans="1:3" x14ac:dyDescent="0.25">
      <c r="A2982" s="163"/>
      <c r="B2982" s="163"/>
      <c r="C2982" s="163"/>
    </row>
    <row r="2983" spans="1:3" x14ac:dyDescent="0.25">
      <c r="A2983" s="163"/>
      <c r="B2983" s="163"/>
      <c r="C2983" s="163"/>
    </row>
    <row r="2984" spans="1:3" x14ac:dyDescent="0.25">
      <c r="A2984" s="163"/>
      <c r="B2984" s="163"/>
      <c r="C2984" s="163"/>
    </row>
    <row r="2985" spans="1:3" x14ac:dyDescent="0.25">
      <c r="A2985" s="163"/>
      <c r="B2985" s="163"/>
      <c r="C2985" s="163"/>
    </row>
    <row r="2986" spans="1:3" x14ac:dyDescent="0.25">
      <c r="A2986" s="163"/>
      <c r="B2986" s="163"/>
      <c r="C2986" s="163"/>
    </row>
    <row r="2987" spans="1:3" x14ac:dyDescent="0.25">
      <c r="A2987" s="163"/>
      <c r="B2987" s="163"/>
      <c r="C2987" s="163"/>
    </row>
    <row r="2988" spans="1:3" x14ac:dyDescent="0.25">
      <c r="A2988" s="163"/>
      <c r="B2988" s="163"/>
      <c r="C2988" s="163"/>
    </row>
    <row r="2989" spans="1:3" x14ac:dyDescent="0.25">
      <c r="A2989" s="163"/>
      <c r="B2989" s="163"/>
      <c r="C2989" s="163"/>
    </row>
    <row r="2990" spans="1:3" x14ac:dyDescent="0.25">
      <c r="A2990" s="163"/>
      <c r="B2990" s="163"/>
      <c r="C2990" s="163"/>
    </row>
    <row r="2991" spans="1:3" x14ac:dyDescent="0.25">
      <c r="A2991" s="163"/>
      <c r="B2991" s="163"/>
      <c r="C2991" s="163"/>
    </row>
    <row r="2992" spans="1:3" x14ac:dyDescent="0.25">
      <c r="A2992" s="163"/>
      <c r="B2992" s="163"/>
      <c r="C2992" s="163"/>
    </row>
    <row r="2993" spans="1:3" x14ac:dyDescent="0.25">
      <c r="A2993" s="163"/>
      <c r="B2993" s="163"/>
      <c r="C2993" s="163"/>
    </row>
    <row r="2994" spans="1:3" x14ac:dyDescent="0.25">
      <c r="A2994" s="163"/>
      <c r="B2994" s="163"/>
      <c r="C2994" s="163"/>
    </row>
    <row r="2995" spans="1:3" x14ac:dyDescent="0.25">
      <c r="A2995" s="163"/>
      <c r="B2995" s="163"/>
      <c r="C2995" s="163"/>
    </row>
    <row r="2996" spans="1:3" x14ac:dyDescent="0.25">
      <c r="A2996" s="163"/>
      <c r="B2996" s="163"/>
      <c r="C2996" s="163"/>
    </row>
    <row r="2997" spans="1:3" x14ac:dyDescent="0.25">
      <c r="A2997" s="163"/>
      <c r="B2997" s="163"/>
      <c r="C2997" s="163"/>
    </row>
    <row r="2998" spans="1:3" x14ac:dyDescent="0.25">
      <c r="A2998" s="163"/>
      <c r="B2998" s="163"/>
      <c r="C2998" s="163"/>
    </row>
    <row r="2999" spans="1:3" x14ac:dyDescent="0.25">
      <c r="A2999" s="163"/>
      <c r="B2999" s="163"/>
      <c r="C2999" s="163"/>
    </row>
    <row r="3000" spans="1:3" x14ac:dyDescent="0.25">
      <c r="A3000" s="163"/>
      <c r="B3000" s="163"/>
      <c r="C3000" s="163"/>
    </row>
    <row r="3001" spans="1:3" x14ac:dyDescent="0.25">
      <c r="A3001" s="163"/>
      <c r="B3001" s="163"/>
      <c r="C3001" s="163"/>
    </row>
    <row r="3002" spans="1:3" x14ac:dyDescent="0.25">
      <c r="A3002" s="163"/>
      <c r="B3002" s="163"/>
      <c r="C3002" s="163"/>
    </row>
    <row r="3003" spans="1:3" x14ac:dyDescent="0.25">
      <c r="A3003" s="163"/>
      <c r="B3003" s="163"/>
      <c r="C3003" s="163"/>
    </row>
    <row r="3004" spans="1:3" x14ac:dyDescent="0.25">
      <c r="A3004" s="163"/>
      <c r="B3004" s="163"/>
      <c r="C3004" s="163"/>
    </row>
    <row r="3005" spans="1:3" x14ac:dyDescent="0.25">
      <c r="A3005" s="163"/>
      <c r="B3005" s="163"/>
      <c r="C3005" s="163"/>
    </row>
    <row r="3006" spans="1:3" x14ac:dyDescent="0.25">
      <c r="A3006" s="163"/>
      <c r="B3006" s="163"/>
      <c r="C3006" s="163"/>
    </row>
    <row r="3007" spans="1:3" x14ac:dyDescent="0.25">
      <c r="A3007" s="163"/>
      <c r="B3007" s="163"/>
      <c r="C3007" s="163"/>
    </row>
    <row r="3008" spans="1:3" x14ac:dyDescent="0.25">
      <c r="A3008" s="163"/>
      <c r="B3008" s="163"/>
      <c r="C3008" s="163"/>
    </row>
    <row r="3009" spans="1:3" x14ac:dyDescent="0.25">
      <c r="A3009" s="163"/>
      <c r="B3009" s="163"/>
      <c r="C3009" s="163"/>
    </row>
    <row r="3010" spans="1:3" x14ac:dyDescent="0.25">
      <c r="A3010" s="163"/>
      <c r="B3010" s="163"/>
      <c r="C3010" s="163"/>
    </row>
    <row r="3011" spans="1:3" x14ac:dyDescent="0.25">
      <c r="A3011" s="163"/>
      <c r="B3011" s="163"/>
      <c r="C3011" s="163"/>
    </row>
    <row r="3012" spans="1:3" x14ac:dyDescent="0.25">
      <c r="A3012" s="163"/>
      <c r="B3012" s="163"/>
      <c r="C3012" s="163"/>
    </row>
    <row r="3013" spans="1:3" x14ac:dyDescent="0.25">
      <c r="A3013" s="163"/>
      <c r="B3013" s="163"/>
      <c r="C3013" s="163"/>
    </row>
    <row r="3014" spans="1:3" x14ac:dyDescent="0.25">
      <c r="A3014" s="163"/>
      <c r="B3014" s="163"/>
      <c r="C3014" s="163"/>
    </row>
    <row r="3015" spans="1:3" x14ac:dyDescent="0.25">
      <c r="A3015" s="163"/>
      <c r="B3015" s="163"/>
      <c r="C3015" s="163"/>
    </row>
    <row r="3016" spans="1:3" x14ac:dyDescent="0.25">
      <c r="A3016" s="163"/>
      <c r="B3016" s="163"/>
      <c r="C3016" s="163"/>
    </row>
    <row r="3017" spans="1:3" x14ac:dyDescent="0.25">
      <c r="A3017" s="163"/>
      <c r="B3017" s="163"/>
      <c r="C3017" s="163"/>
    </row>
    <row r="3018" spans="1:3" x14ac:dyDescent="0.25">
      <c r="A3018" s="163"/>
      <c r="B3018" s="163"/>
      <c r="C3018" s="163"/>
    </row>
    <row r="3019" spans="1:3" x14ac:dyDescent="0.25">
      <c r="A3019" s="163"/>
      <c r="B3019" s="163"/>
      <c r="C3019" s="163"/>
    </row>
    <row r="3020" spans="1:3" x14ac:dyDescent="0.25">
      <c r="A3020" s="163"/>
      <c r="B3020" s="163"/>
      <c r="C3020" s="163"/>
    </row>
    <row r="3021" spans="1:3" x14ac:dyDescent="0.25">
      <c r="A3021" s="163"/>
      <c r="B3021" s="163"/>
      <c r="C3021" s="163"/>
    </row>
    <row r="3022" spans="1:3" x14ac:dyDescent="0.25">
      <c r="A3022" s="163"/>
      <c r="B3022" s="163"/>
      <c r="C3022" s="163"/>
    </row>
    <row r="3023" spans="1:3" x14ac:dyDescent="0.25">
      <c r="A3023" s="163"/>
      <c r="B3023" s="163"/>
      <c r="C3023" s="163"/>
    </row>
    <row r="3024" spans="1:3" x14ac:dyDescent="0.25">
      <c r="A3024" s="163"/>
      <c r="B3024" s="163"/>
      <c r="C3024" s="163"/>
    </row>
    <row r="3025" spans="1:3" x14ac:dyDescent="0.25">
      <c r="A3025" s="163"/>
      <c r="B3025" s="163"/>
      <c r="C3025" s="163"/>
    </row>
    <row r="3026" spans="1:3" x14ac:dyDescent="0.25">
      <c r="A3026" s="163"/>
      <c r="B3026" s="163"/>
      <c r="C3026" s="163"/>
    </row>
    <row r="3027" spans="1:3" x14ac:dyDescent="0.25">
      <c r="A3027" s="163"/>
      <c r="B3027" s="163"/>
      <c r="C3027" s="163"/>
    </row>
    <row r="3028" spans="1:3" x14ac:dyDescent="0.25">
      <c r="A3028" s="163"/>
      <c r="B3028" s="163"/>
      <c r="C3028" s="163"/>
    </row>
    <row r="3029" spans="1:3" x14ac:dyDescent="0.25">
      <c r="A3029" s="163"/>
      <c r="B3029" s="163"/>
      <c r="C3029" s="163"/>
    </row>
    <row r="3030" spans="1:3" x14ac:dyDescent="0.25">
      <c r="A3030" s="163"/>
      <c r="B3030" s="163"/>
      <c r="C3030" s="163"/>
    </row>
    <row r="3031" spans="1:3" x14ac:dyDescent="0.25">
      <c r="A3031" s="163"/>
      <c r="B3031" s="163"/>
      <c r="C3031" s="163"/>
    </row>
    <row r="3032" spans="1:3" x14ac:dyDescent="0.25">
      <c r="A3032" s="163"/>
      <c r="B3032" s="163"/>
      <c r="C3032" s="163"/>
    </row>
    <row r="3033" spans="1:3" x14ac:dyDescent="0.25">
      <c r="A3033" s="163"/>
      <c r="B3033" s="163"/>
      <c r="C3033" s="163"/>
    </row>
    <row r="3034" spans="1:3" x14ac:dyDescent="0.25">
      <c r="A3034" s="163"/>
      <c r="B3034" s="163"/>
      <c r="C3034" s="163"/>
    </row>
    <row r="3035" spans="1:3" x14ac:dyDescent="0.25">
      <c r="A3035" s="163"/>
      <c r="B3035" s="163"/>
      <c r="C3035" s="163"/>
    </row>
    <row r="3036" spans="1:3" x14ac:dyDescent="0.25">
      <c r="A3036" s="163"/>
      <c r="B3036" s="163"/>
      <c r="C3036" s="163"/>
    </row>
    <row r="3037" spans="1:3" x14ac:dyDescent="0.25">
      <c r="A3037" s="163"/>
      <c r="B3037" s="163"/>
      <c r="C3037" s="163"/>
    </row>
    <row r="3038" spans="1:3" x14ac:dyDescent="0.25">
      <c r="A3038" s="163"/>
      <c r="B3038" s="163"/>
      <c r="C3038" s="163"/>
    </row>
    <row r="3039" spans="1:3" x14ac:dyDescent="0.25">
      <c r="A3039" s="163"/>
      <c r="B3039" s="163"/>
      <c r="C3039" s="163"/>
    </row>
    <row r="3040" spans="1:3" x14ac:dyDescent="0.25">
      <c r="A3040" s="163"/>
      <c r="B3040" s="163"/>
      <c r="C3040" s="163"/>
    </row>
    <row r="3041" spans="1:3" x14ac:dyDescent="0.25">
      <c r="A3041" s="163"/>
      <c r="B3041" s="163"/>
      <c r="C3041" s="163"/>
    </row>
    <row r="3042" spans="1:3" x14ac:dyDescent="0.25">
      <c r="A3042" s="163"/>
      <c r="B3042" s="163"/>
      <c r="C3042" s="163"/>
    </row>
    <row r="3043" spans="1:3" x14ac:dyDescent="0.25">
      <c r="A3043" s="163"/>
      <c r="B3043" s="163"/>
      <c r="C3043" s="163"/>
    </row>
    <row r="3044" spans="1:3" x14ac:dyDescent="0.25">
      <c r="A3044" s="163"/>
      <c r="B3044" s="163"/>
      <c r="C3044" s="163"/>
    </row>
    <row r="3045" spans="1:3" x14ac:dyDescent="0.25">
      <c r="A3045" s="163"/>
      <c r="B3045" s="163"/>
      <c r="C3045" s="163"/>
    </row>
    <row r="3046" spans="1:3" x14ac:dyDescent="0.25">
      <c r="A3046" s="163"/>
      <c r="B3046" s="163"/>
      <c r="C3046" s="163"/>
    </row>
    <row r="3047" spans="1:3" x14ac:dyDescent="0.25">
      <c r="A3047" s="163"/>
      <c r="B3047" s="163"/>
      <c r="C3047" s="163"/>
    </row>
    <row r="3048" spans="1:3" x14ac:dyDescent="0.25">
      <c r="A3048" s="163"/>
      <c r="B3048" s="163"/>
      <c r="C3048" s="163"/>
    </row>
    <row r="3049" spans="1:3" x14ac:dyDescent="0.25">
      <c r="A3049" s="163"/>
      <c r="B3049" s="163"/>
      <c r="C3049" s="163"/>
    </row>
    <row r="3050" spans="1:3" x14ac:dyDescent="0.25">
      <c r="A3050" s="163"/>
      <c r="B3050" s="163"/>
      <c r="C3050" s="163"/>
    </row>
    <row r="3051" spans="1:3" x14ac:dyDescent="0.25">
      <c r="A3051" s="163"/>
      <c r="B3051" s="163"/>
      <c r="C3051" s="163"/>
    </row>
    <row r="3052" spans="1:3" x14ac:dyDescent="0.25">
      <c r="A3052" s="163"/>
      <c r="B3052" s="163"/>
      <c r="C3052" s="163"/>
    </row>
    <row r="3053" spans="1:3" x14ac:dyDescent="0.25">
      <c r="A3053" s="163"/>
      <c r="B3053" s="163"/>
      <c r="C3053" s="163"/>
    </row>
    <row r="3054" spans="1:3" x14ac:dyDescent="0.25">
      <c r="A3054" s="163"/>
      <c r="B3054" s="163"/>
      <c r="C3054" s="163"/>
    </row>
    <row r="3055" spans="1:3" x14ac:dyDescent="0.25">
      <c r="A3055" s="163"/>
      <c r="B3055" s="163"/>
      <c r="C3055" s="163"/>
    </row>
    <row r="3056" spans="1:3" x14ac:dyDescent="0.25">
      <c r="A3056" s="163"/>
      <c r="B3056" s="163"/>
      <c r="C3056" s="163"/>
    </row>
    <row r="3057" spans="1:3" x14ac:dyDescent="0.25">
      <c r="A3057" s="163"/>
      <c r="B3057" s="163"/>
      <c r="C3057" s="163"/>
    </row>
    <row r="3058" spans="1:3" x14ac:dyDescent="0.25">
      <c r="A3058" s="163"/>
      <c r="B3058" s="163"/>
      <c r="C3058" s="163"/>
    </row>
    <row r="3059" spans="1:3" x14ac:dyDescent="0.25">
      <c r="A3059" s="163"/>
      <c r="B3059" s="163"/>
      <c r="C3059" s="163"/>
    </row>
    <row r="3060" spans="1:3" x14ac:dyDescent="0.25">
      <c r="A3060" s="163"/>
      <c r="B3060" s="163"/>
      <c r="C3060" s="163"/>
    </row>
    <row r="3061" spans="1:3" x14ac:dyDescent="0.25">
      <c r="A3061" s="163"/>
      <c r="B3061" s="163"/>
      <c r="C3061" s="163"/>
    </row>
    <row r="3062" spans="1:3" x14ac:dyDescent="0.25">
      <c r="A3062" s="163"/>
      <c r="B3062" s="163"/>
      <c r="C3062" s="163"/>
    </row>
    <row r="3063" spans="1:3" x14ac:dyDescent="0.25">
      <c r="A3063" s="163"/>
      <c r="B3063" s="163"/>
      <c r="C3063" s="163"/>
    </row>
    <row r="3064" spans="1:3" x14ac:dyDescent="0.25">
      <c r="A3064" s="163"/>
      <c r="B3064" s="163"/>
      <c r="C3064" s="163"/>
    </row>
    <row r="3065" spans="1:3" x14ac:dyDescent="0.25">
      <c r="A3065" s="163"/>
      <c r="B3065" s="163"/>
      <c r="C3065" s="163"/>
    </row>
    <row r="3066" spans="1:3" x14ac:dyDescent="0.25">
      <c r="A3066" s="163"/>
      <c r="B3066" s="163"/>
      <c r="C3066" s="163"/>
    </row>
    <row r="3067" spans="1:3" x14ac:dyDescent="0.25">
      <c r="A3067" s="163"/>
      <c r="B3067" s="163"/>
      <c r="C3067" s="163"/>
    </row>
    <row r="3068" spans="1:3" x14ac:dyDescent="0.25">
      <c r="A3068" s="163"/>
      <c r="B3068" s="163"/>
      <c r="C3068" s="163"/>
    </row>
    <row r="3069" spans="1:3" x14ac:dyDescent="0.25">
      <c r="A3069" s="163"/>
      <c r="B3069" s="163"/>
      <c r="C3069" s="163"/>
    </row>
    <row r="3070" spans="1:3" x14ac:dyDescent="0.25">
      <c r="A3070" s="163"/>
      <c r="B3070" s="163"/>
      <c r="C3070" s="163"/>
    </row>
    <row r="3071" spans="1:3" x14ac:dyDescent="0.25">
      <c r="A3071" s="163"/>
      <c r="B3071" s="163"/>
      <c r="C3071" s="163"/>
    </row>
    <row r="3072" spans="1:3" x14ac:dyDescent="0.25">
      <c r="A3072" s="163"/>
      <c r="B3072" s="163"/>
      <c r="C3072" s="163"/>
    </row>
    <row r="3073" spans="1:3" x14ac:dyDescent="0.25">
      <c r="A3073" s="163"/>
      <c r="B3073" s="163"/>
      <c r="C3073" s="163"/>
    </row>
    <row r="3074" spans="1:3" x14ac:dyDescent="0.25">
      <c r="A3074" s="163"/>
      <c r="B3074" s="163"/>
      <c r="C3074" s="163"/>
    </row>
    <row r="3075" spans="1:3" x14ac:dyDescent="0.25">
      <c r="A3075" s="163"/>
      <c r="B3075" s="163"/>
      <c r="C3075" s="163"/>
    </row>
    <row r="3076" spans="1:3" x14ac:dyDescent="0.25">
      <c r="A3076" s="163"/>
      <c r="B3076" s="163"/>
      <c r="C3076" s="163"/>
    </row>
    <row r="3077" spans="1:3" x14ac:dyDescent="0.25">
      <c r="A3077" s="163"/>
      <c r="B3077" s="163"/>
      <c r="C3077" s="163"/>
    </row>
    <row r="3078" spans="1:3" x14ac:dyDescent="0.25">
      <c r="A3078" s="163"/>
      <c r="B3078" s="163"/>
      <c r="C3078" s="163"/>
    </row>
    <row r="3079" spans="1:3" x14ac:dyDescent="0.25">
      <c r="A3079" s="163"/>
      <c r="B3079" s="163"/>
      <c r="C3079" s="163"/>
    </row>
    <row r="3080" spans="1:3" x14ac:dyDescent="0.25">
      <c r="A3080" s="163"/>
      <c r="B3080" s="163"/>
      <c r="C3080" s="163"/>
    </row>
    <row r="3081" spans="1:3" x14ac:dyDescent="0.25">
      <c r="A3081" s="163"/>
      <c r="B3081" s="163"/>
      <c r="C3081" s="163"/>
    </row>
    <row r="3082" spans="1:3" x14ac:dyDescent="0.25">
      <c r="A3082" s="163"/>
      <c r="B3082" s="163"/>
      <c r="C3082" s="163"/>
    </row>
    <row r="3083" spans="1:3" x14ac:dyDescent="0.25">
      <c r="A3083" s="163"/>
      <c r="B3083" s="163"/>
      <c r="C3083" s="163"/>
    </row>
    <row r="3084" spans="1:3" x14ac:dyDescent="0.25">
      <c r="A3084" s="163"/>
      <c r="B3084" s="163"/>
      <c r="C3084" s="163"/>
    </row>
    <row r="3085" spans="1:3" x14ac:dyDescent="0.25">
      <c r="A3085" s="163"/>
      <c r="B3085" s="163"/>
      <c r="C3085" s="163"/>
    </row>
    <row r="3086" spans="1:3" x14ac:dyDescent="0.25">
      <c r="A3086" s="163"/>
      <c r="B3086" s="163"/>
      <c r="C3086" s="163"/>
    </row>
    <row r="3087" spans="1:3" x14ac:dyDescent="0.25">
      <c r="A3087" s="163"/>
      <c r="B3087" s="163"/>
      <c r="C3087" s="163"/>
    </row>
    <row r="3088" spans="1:3" x14ac:dyDescent="0.25">
      <c r="A3088" s="163"/>
      <c r="B3088" s="163"/>
      <c r="C3088" s="163"/>
    </row>
    <row r="3089" spans="1:3" x14ac:dyDescent="0.25">
      <c r="A3089" s="163"/>
      <c r="B3089" s="163"/>
      <c r="C3089" s="163"/>
    </row>
    <row r="3090" spans="1:3" x14ac:dyDescent="0.25">
      <c r="A3090" s="163"/>
      <c r="B3090" s="163"/>
      <c r="C3090" s="163"/>
    </row>
    <row r="3091" spans="1:3" x14ac:dyDescent="0.25">
      <c r="A3091" s="163"/>
      <c r="B3091" s="163"/>
      <c r="C3091" s="163"/>
    </row>
    <row r="3092" spans="1:3" x14ac:dyDescent="0.25">
      <c r="A3092" s="163"/>
      <c r="B3092" s="163"/>
      <c r="C3092" s="163"/>
    </row>
    <row r="3093" spans="1:3" x14ac:dyDescent="0.25">
      <c r="A3093" s="163"/>
      <c r="B3093" s="163"/>
      <c r="C3093" s="163"/>
    </row>
    <row r="3094" spans="1:3" x14ac:dyDescent="0.25">
      <c r="A3094" s="163"/>
      <c r="B3094" s="163"/>
      <c r="C3094" s="163"/>
    </row>
    <row r="3095" spans="1:3" x14ac:dyDescent="0.25">
      <c r="A3095" s="163"/>
      <c r="B3095" s="163"/>
      <c r="C3095" s="163"/>
    </row>
    <row r="3096" spans="1:3" x14ac:dyDescent="0.25">
      <c r="A3096" s="163"/>
      <c r="B3096" s="163"/>
      <c r="C3096" s="163"/>
    </row>
    <row r="3097" spans="1:3" x14ac:dyDescent="0.25">
      <c r="A3097" s="163"/>
      <c r="B3097" s="163"/>
      <c r="C3097" s="163"/>
    </row>
    <row r="3098" spans="1:3" x14ac:dyDescent="0.25">
      <c r="A3098" s="163"/>
      <c r="B3098" s="163"/>
      <c r="C3098" s="163"/>
    </row>
    <row r="3099" spans="1:3" x14ac:dyDescent="0.25">
      <c r="A3099" s="163"/>
      <c r="B3099" s="163"/>
      <c r="C3099" s="163"/>
    </row>
    <row r="3100" spans="1:3" x14ac:dyDescent="0.25">
      <c r="A3100" s="163"/>
      <c r="B3100" s="163"/>
      <c r="C3100" s="163"/>
    </row>
    <row r="3101" spans="1:3" x14ac:dyDescent="0.25">
      <c r="A3101" s="163"/>
      <c r="B3101" s="163"/>
      <c r="C3101" s="163"/>
    </row>
    <row r="3102" spans="1:3" x14ac:dyDescent="0.25">
      <c r="A3102" s="163"/>
      <c r="B3102" s="163"/>
      <c r="C3102" s="163"/>
    </row>
    <row r="3103" spans="1:3" x14ac:dyDescent="0.25">
      <c r="A3103" s="163"/>
      <c r="B3103" s="163"/>
      <c r="C3103" s="163"/>
    </row>
    <row r="3104" spans="1:3" x14ac:dyDescent="0.25">
      <c r="A3104" s="163"/>
      <c r="B3104" s="163"/>
      <c r="C3104" s="163"/>
    </row>
    <row r="3105" spans="1:3" x14ac:dyDescent="0.25">
      <c r="A3105" s="163"/>
      <c r="B3105" s="163"/>
      <c r="C3105" s="163"/>
    </row>
    <row r="3106" spans="1:3" x14ac:dyDescent="0.25">
      <c r="A3106" s="163"/>
      <c r="B3106" s="163"/>
      <c r="C3106" s="163"/>
    </row>
    <row r="3107" spans="1:3" x14ac:dyDescent="0.25">
      <c r="A3107" s="163"/>
      <c r="B3107" s="163"/>
      <c r="C3107" s="163"/>
    </row>
    <row r="3108" spans="1:3" x14ac:dyDescent="0.25">
      <c r="A3108" s="163"/>
      <c r="B3108" s="163"/>
      <c r="C3108" s="163"/>
    </row>
    <row r="3109" spans="1:3" x14ac:dyDescent="0.25">
      <c r="A3109" s="163"/>
      <c r="B3109" s="163"/>
      <c r="C3109" s="163"/>
    </row>
    <row r="3110" spans="1:3" x14ac:dyDescent="0.25">
      <c r="A3110" s="163"/>
      <c r="B3110" s="163"/>
      <c r="C3110" s="163"/>
    </row>
    <row r="3111" spans="1:3" x14ac:dyDescent="0.25">
      <c r="A3111" s="163"/>
      <c r="B3111" s="163"/>
      <c r="C3111" s="163"/>
    </row>
    <row r="3112" spans="1:3" x14ac:dyDescent="0.25">
      <c r="A3112" s="163"/>
      <c r="B3112" s="163"/>
      <c r="C3112" s="163"/>
    </row>
    <row r="3113" spans="1:3" x14ac:dyDescent="0.25">
      <c r="A3113" s="163"/>
      <c r="B3113" s="163"/>
      <c r="C3113" s="163"/>
    </row>
    <row r="3114" spans="1:3" x14ac:dyDescent="0.25">
      <c r="A3114" s="163"/>
      <c r="B3114" s="163"/>
      <c r="C3114" s="163"/>
    </row>
    <row r="3115" spans="1:3" x14ac:dyDescent="0.25">
      <c r="A3115" s="163"/>
      <c r="B3115" s="163"/>
      <c r="C3115" s="163"/>
    </row>
    <row r="3116" spans="1:3" x14ac:dyDescent="0.25">
      <c r="A3116" s="163"/>
      <c r="B3116" s="163"/>
      <c r="C3116" s="163"/>
    </row>
    <row r="3117" spans="1:3" x14ac:dyDescent="0.25">
      <c r="A3117" s="163"/>
      <c r="B3117" s="163"/>
      <c r="C3117" s="163"/>
    </row>
    <row r="3118" spans="1:3" x14ac:dyDescent="0.25">
      <c r="A3118" s="163"/>
      <c r="B3118" s="163"/>
      <c r="C3118" s="163"/>
    </row>
    <row r="3119" spans="1:3" x14ac:dyDescent="0.25">
      <c r="A3119" s="163"/>
      <c r="B3119" s="163"/>
      <c r="C3119" s="163"/>
    </row>
    <row r="3120" spans="1:3" x14ac:dyDescent="0.25">
      <c r="A3120" s="163"/>
      <c r="B3120" s="163"/>
      <c r="C3120" s="163"/>
    </row>
    <row r="3121" spans="1:3" x14ac:dyDescent="0.25">
      <c r="A3121" s="163"/>
      <c r="B3121" s="163"/>
      <c r="C3121" s="163"/>
    </row>
    <row r="3122" spans="1:3" x14ac:dyDescent="0.25">
      <c r="A3122" s="163"/>
      <c r="B3122" s="163"/>
      <c r="C3122" s="163"/>
    </row>
    <row r="3123" spans="1:3" x14ac:dyDescent="0.25">
      <c r="A3123" s="163"/>
      <c r="B3123" s="163"/>
      <c r="C3123" s="163"/>
    </row>
    <row r="3124" spans="1:3" x14ac:dyDescent="0.25">
      <c r="A3124" s="163"/>
      <c r="B3124" s="163"/>
      <c r="C3124" s="163"/>
    </row>
    <row r="3125" spans="1:3" x14ac:dyDescent="0.25">
      <c r="A3125" s="163"/>
      <c r="B3125" s="163"/>
      <c r="C3125" s="163"/>
    </row>
    <row r="3126" spans="1:3" x14ac:dyDescent="0.25">
      <c r="A3126" s="163"/>
      <c r="B3126" s="163"/>
      <c r="C3126" s="163"/>
    </row>
    <row r="3127" spans="1:3" x14ac:dyDescent="0.25">
      <c r="A3127" s="163"/>
      <c r="B3127" s="163"/>
      <c r="C3127" s="163"/>
    </row>
    <row r="3128" spans="1:3" x14ac:dyDescent="0.25">
      <c r="A3128" s="163"/>
      <c r="B3128" s="163"/>
      <c r="C3128" s="163"/>
    </row>
    <row r="3129" spans="1:3" x14ac:dyDescent="0.25">
      <c r="A3129" s="163"/>
      <c r="B3129" s="163"/>
      <c r="C3129" s="163"/>
    </row>
    <row r="3130" spans="1:3" x14ac:dyDescent="0.25">
      <c r="A3130" s="163"/>
      <c r="B3130" s="163"/>
      <c r="C3130" s="163"/>
    </row>
    <row r="3131" spans="1:3" x14ac:dyDescent="0.25">
      <c r="A3131" s="163"/>
      <c r="B3131" s="163"/>
      <c r="C3131" s="163"/>
    </row>
    <row r="3132" spans="1:3" x14ac:dyDescent="0.25">
      <c r="A3132" s="163"/>
      <c r="B3132" s="163"/>
      <c r="C3132" s="163"/>
    </row>
    <row r="3133" spans="1:3" x14ac:dyDescent="0.25">
      <c r="A3133" s="163"/>
      <c r="B3133" s="163"/>
      <c r="C3133" s="163"/>
    </row>
    <row r="3134" spans="1:3" x14ac:dyDescent="0.25">
      <c r="A3134" s="163"/>
      <c r="B3134" s="163"/>
      <c r="C3134" s="163"/>
    </row>
    <row r="3135" spans="1:3" x14ac:dyDescent="0.25">
      <c r="A3135" s="163"/>
      <c r="B3135" s="163"/>
      <c r="C3135" s="163"/>
    </row>
    <row r="3136" spans="1:3" x14ac:dyDescent="0.25">
      <c r="A3136" s="163"/>
      <c r="B3136" s="163"/>
      <c r="C3136" s="163"/>
    </row>
    <row r="3137" spans="1:3" x14ac:dyDescent="0.25">
      <c r="A3137" s="163"/>
      <c r="B3137" s="163"/>
      <c r="C3137" s="163"/>
    </row>
    <row r="3138" spans="1:3" x14ac:dyDescent="0.25">
      <c r="A3138" s="163"/>
      <c r="B3138" s="163"/>
      <c r="C3138" s="163"/>
    </row>
    <row r="3139" spans="1:3" x14ac:dyDescent="0.25">
      <c r="A3139" s="163"/>
      <c r="B3139" s="163"/>
      <c r="C3139" s="163"/>
    </row>
    <row r="3140" spans="1:3" x14ac:dyDescent="0.25">
      <c r="A3140" s="163"/>
      <c r="B3140" s="163"/>
      <c r="C3140" s="163"/>
    </row>
    <row r="3141" spans="1:3" x14ac:dyDescent="0.25">
      <c r="A3141" s="163"/>
      <c r="B3141" s="163"/>
      <c r="C3141" s="163"/>
    </row>
    <row r="3142" spans="1:3" x14ac:dyDescent="0.25">
      <c r="A3142" s="163"/>
      <c r="B3142" s="163"/>
      <c r="C3142" s="163"/>
    </row>
    <row r="3143" spans="1:3" x14ac:dyDescent="0.25">
      <c r="A3143" s="163"/>
      <c r="B3143" s="163"/>
      <c r="C3143" s="163"/>
    </row>
    <row r="3144" spans="1:3" x14ac:dyDescent="0.25">
      <c r="A3144" s="163"/>
      <c r="B3144" s="163"/>
      <c r="C3144" s="163"/>
    </row>
    <row r="3145" spans="1:3" x14ac:dyDescent="0.25">
      <c r="A3145" s="163"/>
      <c r="B3145" s="163"/>
      <c r="C3145" s="163"/>
    </row>
    <row r="3146" spans="1:3" x14ac:dyDescent="0.25">
      <c r="A3146" s="163"/>
      <c r="B3146" s="163"/>
      <c r="C3146" s="163"/>
    </row>
    <row r="3147" spans="1:3" x14ac:dyDescent="0.25">
      <c r="A3147" s="163"/>
      <c r="B3147" s="163"/>
      <c r="C3147" s="163"/>
    </row>
    <row r="3148" spans="1:3" x14ac:dyDescent="0.25">
      <c r="A3148" s="163"/>
      <c r="B3148" s="163"/>
      <c r="C3148" s="163"/>
    </row>
    <row r="3149" spans="1:3" x14ac:dyDescent="0.25">
      <c r="A3149" s="163"/>
      <c r="B3149" s="163"/>
      <c r="C3149" s="163"/>
    </row>
    <row r="3150" spans="1:3" x14ac:dyDescent="0.25">
      <c r="A3150" s="163"/>
      <c r="B3150" s="163"/>
      <c r="C3150" s="163"/>
    </row>
    <row r="3151" spans="1:3" x14ac:dyDescent="0.25">
      <c r="A3151" s="163"/>
      <c r="B3151" s="163"/>
      <c r="C3151" s="163"/>
    </row>
    <row r="3152" spans="1:3" x14ac:dyDescent="0.25">
      <c r="A3152" s="163"/>
      <c r="B3152" s="163"/>
      <c r="C3152" s="163"/>
    </row>
    <row r="3153" spans="1:3" x14ac:dyDescent="0.25">
      <c r="A3153" s="163"/>
      <c r="B3153" s="163"/>
      <c r="C3153" s="163"/>
    </row>
    <row r="3154" spans="1:3" x14ac:dyDescent="0.25">
      <c r="A3154" s="163"/>
      <c r="B3154" s="163"/>
      <c r="C3154" s="163"/>
    </row>
    <row r="3155" spans="1:3" x14ac:dyDescent="0.25">
      <c r="A3155" s="163"/>
      <c r="B3155" s="163"/>
      <c r="C3155" s="163"/>
    </row>
    <row r="3156" spans="1:3" x14ac:dyDescent="0.25">
      <c r="A3156" s="163"/>
      <c r="B3156" s="163"/>
      <c r="C3156" s="163"/>
    </row>
    <row r="3157" spans="1:3" x14ac:dyDescent="0.25">
      <c r="A3157" s="163"/>
      <c r="B3157" s="163"/>
      <c r="C3157" s="163"/>
    </row>
    <row r="3158" spans="1:3" x14ac:dyDescent="0.25">
      <c r="A3158" s="163"/>
      <c r="B3158" s="163"/>
      <c r="C3158" s="163"/>
    </row>
    <row r="3159" spans="1:3" x14ac:dyDescent="0.25">
      <c r="A3159" s="163"/>
      <c r="B3159" s="163"/>
      <c r="C3159" s="163"/>
    </row>
    <row r="3160" spans="1:3" x14ac:dyDescent="0.25">
      <c r="A3160" s="163"/>
      <c r="B3160" s="163"/>
      <c r="C3160" s="163"/>
    </row>
    <row r="3161" spans="1:3" x14ac:dyDescent="0.25">
      <c r="A3161" s="163"/>
      <c r="B3161" s="163"/>
      <c r="C3161" s="163"/>
    </row>
    <row r="3162" spans="1:3" x14ac:dyDescent="0.25">
      <c r="A3162" s="163"/>
      <c r="B3162" s="163"/>
      <c r="C3162" s="163"/>
    </row>
    <row r="3163" spans="1:3" x14ac:dyDescent="0.25">
      <c r="A3163" s="163"/>
      <c r="B3163" s="163"/>
      <c r="C3163" s="163"/>
    </row>
    <row r="3164" spans="1:3" x14ac:dyDescent="0.25">
      <c r="A3164" s="163"/>
      <c r="B3164" s="163"/>
      <c r="C3164" s="163"/>
    </row>
    <row r="3165" spans="1:3" x14ac:dyDescent="0.25">
      <c r="A3165" s="163"/>
      <c r="B3165" s="163"/>
      <c r="C3165" s="163"/>
    </row>
    <row r="3166" spans="1:3" x14ac:dyDescent="0.25">
      <c r="A3166" s="163"/>
      <c r="B3166" s="163"/>
      <c r="C3166" s="163"/>
    </row>
    <row r="3167" spans="1:3" x14ac:dyDescent="0.25">
      <c r="A3167" s="163"/>
      <c r="B3167" s="163"/>
      <c r="C3167" s="163"/>
    </row>
    <row r="3168" spans="1:3" x14ac:dyDescent="0.25">
      <c r="A3168" s="163"/>
      <c r="B3168" s="163"/>
      <c r="C3168" s="163"/>
    </row>
    <row r="3169" spans="1:3" x14ac:dyDescent="0.25">
      <c r="A3169" s="163"/>
      <c r="B3169" s="163"/>
      <c r="C3169" s="163"/>
    </row>
    <row r="3170" spans="1:3" x14ac:dyDescent="0.25">
      <c r="A3170" s="163"/>
      <c r="B3170" s="163"/>
      <c r="C3170" s="163"/>
    </row>
    <row r="3171" spans="1:3" x14ac:dyDescent="0.25">
      <c r="A3171" s="163"/>
      <c r="B3171" s="163"/>
      <c r="C3171" s="163"/>
    </row>
    <row r="3172" spans="1:3" x14ac:dyDescent="0.25">
      <c r="A3172" s="163"/>
      <c r="B3172" s="163"/>
      <c r="C3172" s="163"/>
    </row>
    <row r="3173" spans="1:3" x14ac:dyDescent="0.25">
      <c r="A3173" s="163"/>
      <c r="B3173" s="163"/>
      <c r="C3173" s="163"/>
    </row>
    <row r="3174" spans="1:3" x14ac:dyDescent="0.25">
      <c r="A3174" s="163"/>
      <c r="B3174" s="163"/>
      <c r="C3174" s="163"/>
    </row>
    <row r="3175" spans="1:3" x14ac:dyDescent="0.25">
      <c r="A3175" s="163"/>
      <c r="B3175" s="163"/>
      <c r="C3175" s="163"/>
    </row>
    <row r="3176" spans="1:3" x14ac:dyDescent="0.25">
      <c r="A3176" s="163"/>
      <c r="B3176" s="163"/>
      <c r="C3176" s="163"/>
    </row>
    <row r="3177" spans="1:3" x14ac:dyDescent="0.25">
      <c r="A3177" s="163"/>
      <c r="B3177" s="163"/>
      <c r="C3177" s="163"/>
    </row>
    <row r="3178" spans="1:3" x14ac:dyDescent="0.25">
      <c r="A3178" s="163"/>
      <c r="B3178" s="163"/>
      <c r="C3178" s="163"/>
    </row>
    <row r="3179" spans="1:3" x14ac:dyDescent="0.25">
      <c r="A3179" s="163"/>
      <c r="B3179" s="163"/>
      <c r="C3179" s="163"/>
    </row>
    <row r="3180" spans="1:3" x14ac:dyDescent="0.25">
      <c r="A3180" s="163"/>
      <c r="B3180" s="163"/>
      <c r="C3180" s="163"/>
    </row>
    <row r="3181" spans="1:3" x14ac:dyDescent="0.25">
      <c r="A3181" s="163"/>
      <c r="B3181" s="163"/>
      <c r="C3181" s="163"/>
    </row>
    <row r="3182" spans="1:3" x14ac:dyDescent="0.25">
      <c r="A3182" s="163"/>
      <c r="B3182" s="163"/>
      <c r="C3182" s="163"/>
    </row>
    <row r="3183" spans="1:3" x14ac:dyDescent="0.25">
      <c r="A3183" s="163"/>
      <c r="B3183" s="163"/>
      <c r="C3183" s="163"/>
    </row>
    <row r="3184" spans="1:3" x14ac:dyDescent="0.25">
      <c r="A3184" s="163"/>
      <c r="B3184" s="163"/>
      <c r="C3184" s="163"/>
    </row>
    <row r="3185" spans="1:3" x14ac:dyDescent="0.25">
      <c r="A3185" s="163"/>
      <c r="B3185" s="163"/>
      <c r="C3185" s="163"/>
    </row>
    <row r="3186" spans="1:3" x14ac:dyDescent="0.25">
      <c r="A3186" s="163"/>
      <c r="B3186" s="163"/>
      <c r="C3186" s="163"/>
    </row>
    <row r="3187" spans="1:3" x14ac:dyDescent="0.25">
      <c r="A3187" s="163"/>
      <c r="B3187" s="163"/>
      <c r="C3187" s="163"/>
    </row>
    <row r="3188" spans="1:3" x14ac:dyDescent="0.25">
      <c r="A3188" s="163"/>
      <c r="B3188" s="163"/>
      <c r="C3188" s="163"/>
    </row>
    <row r="3189" spans="1:3" x14ac:dyDescent="0.25">
      <c r="A3189" s="163"/>
      <c r="B3189" s="163"/>
      <c r="C3189" s="163"/>
    </row>
    <row r="3190" spans="1:3" x14ac:dyDescent="0.25">
      <c r="A3190" s="163"/>
      <c r="B3190" s="163"/>
      <c r="C3190" s="163"/>
    </row>
    <row r="3191" spans="1:3" x14ac:dyDescent="0.25">
      <c r="A3191" s="163"/>
      <c r="B3191" s="163"/>
      <c r="C3191" s="163"/>
    </row>
    <row r="3192" spans="1:3" x14ac:dyDescent="0.25">
      <c r="A3192" s="163"/>
      <c r="B3192" s="163"/>
      <c r="C3192" s="163"/>
    </row>
    <row r="3193" spans="1:3" x14ac:dyDescent="0.25">
      <c r="A3193" s="163"/>
      <c r="B3193" s="163"/>
      <c r="C3193" s="163"/>
    </row>
    <row r="3194" spans="1:3" x14ac:dyDescent="0.25">
      <c r="A3194" s="163"/>
      <c r="B3194" s="163"/>
      <c r="C3194" s="163"/>
    </row>
    <row r="3195" spans="1:3" x14ac:dyDescent="0.25">
      <c r="A3195" s="163"/>
      <c r="B3195" s="163"/>
      <c r="C3195" s="163"/>
    </row>
    <row r="3196" spans="1:3" x14ac:dyDescent="0.25">
      <c r="A3196" s="163"/>
      <c r="B3196" s="163"/>
      <c r="C3196" s="163"/>
    </row>
    <row r="3197" spans="1:3" x14ac:dyDescent="0.25">
      <c r="A3197" s="163"/>
      <c r="B3197" s="163"/>
      <c r="C3197" s="163"/>
    </row>
    <row r="3198" spans="1:3" x14ac:dyDescent="0.25">
      <c r="A3198" s="163"/>
      <c r="B3198" s="163"/>
      <c r="C3198" s="163"/>
    </row>
    <row r="3199" spans="1:3" x14ac:dyDescent="0.25">
      <c r="A3199" s="163"/>
      <c r="B3199" s="163"/>
      <c r="C3199" s="163"/>
    </row>
    <row r="3200" spans="1:3" x14ac:dyDescent="0.25">
      <c r="A3200" s="163"/>
      <c r="B3200" s="163"/>
      <c r="C3200" s="163"/>
    </row>
    <row r="3201" spans="1:3" x14ac:dyDescent="0.25">
      <c r="A3201" s="163"/>
      <c r="B3201" s="163"/>
      <c r="C3201" s="163"/>
    </row>
    <row r="3202" spans="1:3" x14ac:dyDescent="0.25">
      <c r="A3202" s="163"/>
      <c r="B3202" s="163"/>
      <c r="C3202" s="163"/>
    </row>
    <row r="3203" spans="1:3" x14ac:dyDescent="0.25">
      <c r="A3203" s="163"/>
      <c r="B3203" s="163"/>
      <c r="C3203" s="163"/>
    </row>
    <row r="3204" spans="1:3" x14ac:dyDescent="0.25">
      <c r="A3204" s="163"/>
      <c r="B3204" s="163"/>
      <c r="C3204" s="163"/>
    </row>
    <row r="3205" spans="1:3" x14ac:dyDescent="0.25">
      <c r="A3205" s="163"/>
      <c r="B3205" s="163"/>
      <c r="C3205" s="163"/>
    </row>
    <row r="3206" spans="1:3" x14ac:dyDescent="0.25">
      <c r="A3206" s="163"/>
      <c r="B3206" s="163"/>
      <c r="C3206" s="163"/>
    </row>
    <row r="3207" spans="1:3" x14ac:dyDescent="0.25">
      <c r="A3207" s="163"/>
      <c r="B3207" s="163"/>
      <c r="C3207" s="163"/>
    </row>
    <row r="3208" spans="1:3" x14ac:dyDescent="0.25">
      <c r="A3208" s="163"/>
      <c r="B3208" s="163"/>
      <c r="C3208" s="163"/>
    </row>
    <row r="3209" spans="1:3" x14ac:dyDescent="0.25">
      <c r="A3209" s="163"/>
      <c r="B3209" s="163"/>
      <c r="C3209" s="163"/>
    </row>
    <row r="3210" spans="1:3" x14ac:dyDescent="0.25">
      <c r="A3210" s="163"/>
      <c r="B3210" s="163"/>
      <c r="C3210" s="163"/>
    </row>
    <row r="3211" spans="1:3" x14ac:dyDescent="0.25">
      <c r="A3211" s="163"/>
      <c r="B3211" s="163"/>
      <c r="C3211" s="163"/>
    </row>
    <row r="3212" spans="1:3" x14ac:dyDescent="0.25">
      <c r="A3212" s="163"/>
      <c r="B3212" s="163"/>
      <c r="C3212" s="163"/>
    </row>
    <row r="3213" spans="1:3" x14ac:dyDescent="0.25">
      <c r="A3213" s="163"/>
      <c r="B3213" s="163"/>
      <c r="C3213" s="163"/>
    </row>
    <row r="3214" spans="1:3" x14ac:dyDescent="0.25">
      <c r="A3214" s="163"/>
      <c r="B3214" s="163"/>
      <c r="C3214" s="163"/>
    </row>
    <row r="3215" spans="1:3" x14ac:dyDescent="0.25">
      <c r="A3215" s="163"/>
      <c r="B3215" s="163"/>
      <c r="C3215" s="163"/>
    </row>
    <row r="3216" spans="1:3" x14ac:dyDescent="0.25">
      <c r="A3216" s="163"/>
      <c r="B3216" s="163"/>
      <c r="C3216" s="163"/>
    </row>
    <row r="3217" spans="1:3" x14ac:dyDescent="0.25">
      <c r="A3217" s="163"/>
      <c r="B3217" s="163"/>
      <c r="C3217" s="163"/>
    </row>
    <row r="3218" spans="1:3" x14ac:dyDescent="0.25">
      <c r="A3218" s="163"/>
      <c r="B3218" s="163"/>
      <c r="C3218" s="163"/>
    </row>
    <row r="3219" spans="1:3" x14ac:dyDescent="0.25">
      <c r="A3219" s="163"/>
      <c r="B3219" s="163"/>
      <c r="C3219" s="163"/>
    </row>
    <row r="3220" spans="1:3" x14ac:dyDescent="0.25">
      <c r="A3220" s="163"/>
      <c r="B3220" s="163"/>
      <c r="C3220" s="163"/>
    </row>
    <row r="3221" spans="1:3" x14ac:dyDescent="0.25">
      <c r="A3221" s="163"/>
      <c r="B3221" s="163"/>
      <c r="C3221" s="163"/>
    </row>
    <row r="3222" spans="1:3" x14ac:dyDescent="0.25">
      <c r="A3222" s="163"/>
      <c r="B3222" s="163"/>
      <c r="C3222" s="163"/>
    </row>
    <row r="3223" spans="1:3" x14ac:dyDescent="0.25">
      <c r="A3223" s="163"/>
      <c r="B3223" s="163"/>
      <c r="C3223" s="163"/>
    </row>
    <row r="3224" spans="1:3" x14ac:dyDescent="0.25">
      <c r="A3224" s="163"/>
      <c r="B3224" s="163"/>
      <c r="C3224" s="163"/>
    </row>
    <row r="3225" spans="1:3" x14ac:dyDescent="0.25">
      <c r="A3225" s="163"/>
      <c r="B3225" s="163"/>
      <c r="C3225" s="163"/>
    </row>
    <row r="3226" spans="1:3" x14ac:dyDescent="0.25">
      <c r="A3226" s="163"/>
      <c r="B3226" s="163"/>
      <c r="C3226" s="163"/>
    </row>
    <row r="3227" spans="1:3" x14ac:dyDescent="0.25">
      <c r="A3227" s="163"/>
      <c r="B3227" s="163"/>
      <c r="C3227" s="163"/>
    </row>
    <row r="3228" spans="1:3" x14ac:dyDescent="0.25">
      <c r="A3228" s="163"/>
      <c r="B3228" s="163"/>
      <c r="C3228" s="163"/>
    </row>
    <row r="3229" spans="1:3" x14ac:dyDescent="0.25">
      <c r="A3229" s="163"/>
      <c r="B3229" s="163"/>
      <c r="C3229" s="163"/>
    </row>
    <row r="3230" spans="1:3" x14ac:dyDescent="0.25">
      <c r="A3230" s="163"/>
      <c r="B3230" s="163"/>
      <c r="C3230" s="163"/>
    </row>
    <row r="3231" spans="1:3" x14ac:dyDescent="0.25">
      <c r="A3231" s="163"/>
      <c r="B3231" s="163"/>
      <c r="C3231" s="163"/>
    </row>
    <row r="3232" spans="1:3" x14ac:dyDescent="0.25">
      <c r="A3232" s="163"/>
      <c r="B3232" s="163"/>
      <c r="C3232" s="163"/>
    </row>
    <row r="3233" spans="1:3" x14ac:dyDescent="0.25">
      <c r="A3233" s="163"/>
      <c r="B3233" s="163"/>
      <c r="C3233" s="163"/>
    </row>
    <row r="3234" spans="1:3" x14ac:dyDescent="0.25">
      <c r="A3234" s="163"/>
      <c r="B3234" s="163"/>
      <c r="C3234" s="163"/>
    </row>
    <row r="3235" spans="1:3" x14ac:dyDescent="0.25">
      <c r="A3235" s="163"/>
      <c r="B3235" s="163"/>
      <c r="C3235" s="163"/>
    </row>
    <row r="3236" spans="1:3" x14ac:dyDescent="0.25">
      <c r="A3236" s="163"/>
      <c r="B3236" s="163"/>
      <c r="C3236" s="163"/>
    </row>
    <row r="3237" spans="1:3" x14ac:dyDescent="0.25">
      <c r="A3237" s="163"/>
      <c r="B3237" s="163"/>
      <c r="C3237" s="163"/>
    </row>
    <row r="3238" spans="1:3" x14ac:dyDescent="0.25">
      <c r="A3238" s="163"/>
      <c r="B3238" s="163"/>
      <c r="C3238" s="163"/>
    </row>
    <row r="3239" spans="1:3" x14ac:dyDescent="0.25">
      <c r="A3239" s="163"/>
      <c r="B3239" s="163"/>
      <c r="C3239" s="163"/>
    </row>
    <row r="3240" spans="1:3" x14ac:dyDescent="0.25">
      <c r="A3240" s="163"/>
      <c r="B3240" s="163"/>
      <c r="C3240" s="163"/>
    </row>
    <row r="3241" spans="1:3" x14ac:dyDescent="0.25">
      <c r="A3241" s="163"/>
      <c r="B3241" s="163"/>
      <c r="C3241" s="163"/>
    </row>
    <row r="3242" spans="1:3" x14ac:dyDescent="0.25">
      <c r="A3242" s="163"/>
      <c r="B3242" s="163"/>
      <c r="C3242" s="163"/>
    </row>
    <row r="3243" spans="1:3" x14ac:dyDescent="0.25">
      <c r="A3243" s="163"/>
      <c r="B3243" s="163"/>
      <c r="C3243" s="163"/>
    </row>
    <row r="3244" spans="1:3" x14ac:dyDescent="0.25">
      <c r="A3244" s="163"/>
      <c r="B3244" s="163"/>
      <c r="C3244" s="163"/>
    </row>
    <row r="3245" spans="1:3" x14ac:dyDescent="0.25">
      <c r="A3245" s="163"/>
      <c r="B3245" s="163"/>
      <c r="C3245" s="163"/>
    </row>
    <row r="3246" spans="1:3" x14ac:dyDescent="0.25">
      <c r="A3246" s="163"/>
      <c r="B3246" s="163"/>
      <c r="C3246" s="163"/>
    </row>
    <row r="3247" spans="1:3" x14ac:dyDescent="0.25">
      <c r="A3247" s="163"/>
      <c r="B3247" s="163"/>
      <c r="C3247" s="163"/>
    </row>
    <row r="3248" spans="1:3" x14ac:dyDescent="0.25">
      <c r="A3248" s="163"/>
      <c r="B3248" s="163"/>
      <c r="C3248" s="163"/>
    </row>
    <row r="3249" spans="1:3" x14ac:dyDescent="0.25">
      <c r="A3249" s="163"/>
      <c r="B3249" s="163"/>
      <c r="C3249" s="163"/>
    </row>
    <row r="3250" spans="1:3" x14ac:dyDescent="0.25">
      <c r="A3250" s="163"/>
      <c r="B3250" s="163"/>
      <c r="C3250" s="163"/>
    </row>
    <row r="3251" spans="1:3" x14ac:dyDescent="0.25">
      <c r="A3251" s="163"/>
      <c r="B3251" s="163"/>
      <c r="C3251" s="163"/>
    </row>
    <row r="3252" spans="1:3" x14ac:dyDescent="0.25">
      <c r="A3252" s="163"/>
      <c r="B3252" s="163"/>
      <c r="C3252" s="163"/>
    </row>
    <row r="3253" spans="1:3" x14ac:dyDescent="0.25">
      <c r="A3253" s="163"/>
      <c r="B3253" s="163"/>
      <c r="C3253" s="163"/>
    </row>
    <row r="3254" spans="1:3" x14ac:dyDescent="0.25">
      <c r="A3254" s="163"/>
      <c r="B3254" s="163"/>
      <c r="C3254" s="163"/>
    </row>
    <row r="3255" spans="1:3" x14ac:dyDescent="0.25">
      <c r="A3255" s="163"/>
      <c r="B3255" s="163"/>
      <c r="C3255" s="163"/>
    </row>
    <row r="3256" spans="1:3" x14ac:dyDescent="0.25">
      <c r="A3256" s="163"/>
      <c r="B3256" s="163"/>
      <c r="C3256" s="163"/>
    </row>
    <row r="3257" spans="1:3" x14ac:dyDescent="0.25">
      <c r="A3257" s="163"/>
      <c r="B3257" s="163"/>
      <c r="C3257" s="163"/>
    </row>
    <row r="3258" spans="1:3" x14ac:dyDescent="0.25">
      <c r="A3258" s="163"/>
      <c r="B3258" s="163"/>
      <c r="C3258" s="163"/>
    </row>
    <row r="3259" spans="1:3" x14ac:dyDescent="0.25">
      <c r="A3259" s="163"/>
      <c r="B3259" s="163"/>
      <c r="C3259" s="163"/>
    </row>
    <row r="3260" spans="1:3" x14ac:dyDescent="0.25">
      <c r="A3260" s="163"/>
      <c r="B3260" s="163"/>
      <c r="C3260" s="163"/>
    </row>
    <row r="3261" spans="1:3" x14ac:dyDescent="0.25">
      <c r="A3261" s="163"/>
      <c r="B3261" s="163"/>
      <c r="C3261" s="163"/>
    </row>
    <row r="3262" spans="1:3" x14ac:dyDescent="0.25">
      <c r="A3262" s="163"/>
      <c r="B3262" s="163"/>
      <c r="C3262" s="163"/>
    </row>
    <row r="3263" spans="1:3" x14ac:dyDescent="0.25">
      <c r="A3263" s="163"/>
      <c r="B3263" s="163"/>
      <c r="C3263" s="163"/>
    </row>
    <row r="3264" spans="1:3" x14ac:dyDescent="0.25">
      <c r="A3264" s="163"/>
      <c r="B3264" s="163"/>
      <c r="C3264" s="163"/>
    </row>
    <row r="3265" spans="1:3" x14ac:dyDescent="0.25">
      <c r="A3265" s="163"/>
      <c r="B3265" s="163"/>
      <c r="C3265" s="163"/>
    </row>
    <row r="3266" spans="1:3" x14ac:dyDescent="0.25">
      <c r="A3266" s="163"/>
      <c r="B3266" s="163"/>
      <c r="C3266" s="163"/>
    </row>
    <row r="3267" spans="1:3" x14ac:dyDescent="0.25">
      <c r="A3267" s="163"/>
      <c r="B3267" s="163"/>
      <c r="C3267" s="163"/>
    </row>
    <row r="3268" spans="1:3" x14ac:dyDescent="0.25">
      <c r="A3268" s="163"/>
      <c r="B3268" s="163"/>
      <c r="C3268" s="163"/>
    </row>
    <row r="3269" spans="1:3" x14ac:dyDescent="0.25">
      <c r="A3269" s="163"/>
      <c r="B3269" s="163"/>
      <c r="C3269" s="163"/>
    </row>
    <row r="3270" spans="1:3" x14ac:dyDescent="0.25">
      <c r="A3270" s="163"/>
      <c r="B3270" s="163"/>
      <c r="C3270" s="163"/>
    </row>
    <row r="3271" spans="1:3" x14ac:dyDescent="0.25">
      <c r="A3271" s="163"/>
      <c r="B3271" s="163"/>
      <c r="C3271" s="163"/>
    </row>
    <row r="3272" spans="1:3" x14ac:dyDescent="0.25">
      <c r="A3272" s="163"/>
      <c r="B3272" s="163"/>
      <c r="C3272" s="163"/>
    </row>
    <row r="3273" spans="1:3" x14ac:dyDescent="0.25">
      <c r="A3273" s="163"/>
      <c r="B3273" s="163"/>
      <c r="C3273" s="163"/>
    </row>
    <row r="3274" spans="1:3" x14ac:dyDescent="0.25">
      <c r="A3274" s="163"/>
      <c r="B3274" s="163"/>
      <c r="C3274" s="163"/>
    </row>
    <row r="3275" spans="1:3" x14ac:dyDescent="0.25">
      <c r="A3275" s="163"/>
      <c r="B3275" s="163"/>
      <c r="C3275" s="163"/>
    </row>
    <row r="3276" spans="1:3" x14ac:dyDescent="0.25">
      <c r="A3276" s="163"/>
      <c r="B3276" s="163"/>
      <c r="C3276" s="163"/>
    </row>
    <row r="3277" spans="1:3" x14ac:dyDescent="0.25">
      <c r="A3277" s="163"/>
      <c r="B3277" s="163"/>
      <c r="C3277" s="163"/>
    </row>
    <row r="3278" spans="1:3" x14ac:dyDescent="0.25">
      <c r="A3278" s="163"/>
      <c r="B3278" s="163"/>
      <c r="C3278" s="163"/>
    </row>
    <row r="3279" spans="1:3" x14ac:dyDescent="0.25">
      <c r="A3279" s="163"/>
      <c r="B3279" s="163"/>
      <c r="C3279" s="163"/>
    </row>
    <row r="3280" spans="1:3" x14ac:dyDescent="0.25">
      <c r="A3280" s="163"/>
      <c r="B3280" s="163"/>
      <c r="C3280" s="163"/>
    </row>
    <row r="3281" spans="1:3" x14ac:dyDescent="0.25">
      <c r="A3281" s="163"/>
      <c r="B3281" s="163"/>
      <c r="C3281" s="163"/>
    </row>
    <row r="3282" spans="1:3" x14ac:dyDescent="0.25">
      <c r="A3282" s="163"/>
      <c r="B3282" s="163"/>
      <c r="C3282" s="163"/>
    </row>
    <row r="3283" spans="1:3" x14ac:dyDescent="0.25">
      <c r="A3283" s="163"/>
      <c r="B3283" s="163"/>
      <c r="C3283" s="163"/>
    </row>
    <row r="3284" spans="1:3" x14ac:dyDescent="0.25">
      <c r="A3284" s="163"/>
      <c r="B3284" s="163"/>
      <c r="C3284" s="163"/>
    </row>
    <row r="3285" spans="1:3" x14ac:dyDescent="0.25">
      <c r="A3285" s="163"/>
      <c r="B3285" s="163"/>
      <c r="C3285" s="163"/>
    </row>
    <row r="3286" spans="1:3" x14ac:dyDescent="0.25">
      <c r="A3286" s="163"/>
      <c r="B3286" s="163"/>
      <c r="C3286" s="163"/>
    </row>
    <row r="3287" spans="1:3" x14ac:dyDescent="0.25">
      <c r="A3287" s="163"/>
      <c r="B3287" s="163"/>
      <c r="C3287" s="163"/>
    </row>
    <row r="3288" spans="1:3" x14ac:dyDescent="0.25">
      <c r="A3288" s="163"/>
      <c r="B3288" s="163"/>
      <c r="C3288" s="163"/>
    </row>
    <row r="3289" spans="1:3" x14ac:dyDescent="0.25">
      <c r="A3289" s="163"/>
      <c r="B3289" s="163"/>
      <c r="C3289" s="163"/>
    </row>
    <row r="3290" spans="1:3" x14ac:dyDescent="0.25">
      <c r="A3290" s="163"/>
      <c r="B3290" s="163"/>
      <c r="C3290" s="163"/>
    </row>
    <row r="3291" spans="1:3" x14ac:dyDescent="0.25">
      <c r="A3291" s="163"/>
      <c r="B3291" s="163"/>
      <c r="C3291" s="163"/>
    </row>
    <row r="3292" spans="1:3" x14ac:dyDescent="0.25">
      <c r="A3292" s="163"/>
      <c r="B3292" s="163"/>
      <c r="C3292" s="163"/>
    </row>
    <row r="3293" spans="1:3" x14ac:dyDescent="0.25">
      <c r="A3293" s="163"/>
      <c r="B3293" s="163"/>
      <c r="C3293" s="163"/>
    </row>
    <row r="3294" spans="1:3" x14ac:dyDescent="0.25">
      <c r="A3294" s="163"/>
      <c r="B3294" s="163"/>
      <c r="C3294" s="163"/>
    </row>
    <row r="3295" spans="1:3" x14ac:dyDescent="0.25">
      <c r="A3295" s="163"/>
      <c r="B3295" s="163"/>
      <c r="C3295" s="163"/>
    </row>
    <row r="3296" spans="1:3" x14ac:dyDescent="0.25">
      <c r="A3296" s="163"/>
      <c r="B3296" s="163"/>
      <c r="C3296" s="163"/>
    </row>
    <row r="3297" spans="1:3" x14ac:dyDescent="0.25">
      <c r="A3297" s="163"/>
      <c r="B3297" s="163"/>
      <c r="C3297" s="163"/>
    </row>
    <row r="3298" spans="1:3" x14ac:dyDescent="0.25">
      <c r="A3298" s="163"/>
      <c r="B3298" s="163"/>
      <c r="C3298" s="163"/>
    </row>
    <row r="3299" spans="1:3" x14ac:dyDescent="0.25">
      <c r="A3299" s="163"/>
      <c r="B3299" s="163"/>
      <c r="C3299" s="163"/>
    </row>
    <row r="3300" spans="1:3" x14ac:dyDescent="0.25">
      <c r="A3300" s="163"/>
      <c r="B3300" s="163"/>
      <c r="C3300" s="163"/>
    </row>
    <row r="3301" spans="1:3" x14ac:dyDescent="0.25">
      <c r="A3301" s="163"/>
      <c r="B3301" s="163"/>
      <c r="C3301" s="163"/>
    </row>
    <row r="3302" spans="1:3" x14ac:dyDescent="0.25">
      <c r="A3302" s="163"/>
      <c r="B3302" s="163"/>
      <c r="C3302" s="163"/>
    </row>
    <row r="3303" spans="1:3" x14ac:dyDescent="0.25">
      <c r="A3303" s="163"/>
      <c r="B3303" s="163"/>
      <c r="C3303" s="163"/>
    </row>
    <row r="3304" spans="1:3" x14ac:dyDescent="0.25">
      <c r="A3304" s="163"/>
      <c r="B3304" s="163"/>
      <c r="C3304" s="163"/>
    </row>
    <row r="3305" spans="1:3" x14ac:dyDescent="0.25">
      <c r="A3305" s="163"/>
      <c r="B3305" s="163"/>
      <c r="C3305" s="163"/>
    </row>
    <row r="3306" spans="1:3" x14ac:dyDescent="0.25">
      <c r="A3306" s="163"/>
      <c r="B3306" s="163"/>
      <c r="C3306" s="163"/>
    </row>
    <row r="3307" spans="1:3" x14ac:dyDescent="0.25">
      <c r="A3307" s="163"/>
      <c r="B3307" s="163"/>
      <c r="C3307" s="163"/>
    </row>
    <row r="3308" spans="1:3" x14ac:dyDescent="0.25">
      <c r="A3308" s="163"/>
      <c r="B3308" s="163"/>
      <c r="C3308" s="163"/>
    </row>
    <row r="3309" spans="1:3" x14ac:dyDescent="0.25">
      <c r="A3309" s="163"/>
      <c r="B3309" s="163"/>
      <c r="C3309" s="163"/>
    </row>
    <row r="3310" spans="1:3" x14ac:dyDescent="0.25">
      <c r="A3310" s="163"/>
      <c r="B3310" s="163"/>
      <c r="C3310" s="163"/>
    </row>
    <row r="3311" spans="1:3" x14ac:dyDescent="0.25">
      <c r="A3311" s="163"/>
      <c r="B3311" s="163"/>
      <c r="C3311" s="163"/>
    </row>
    <row r="3312" spans="1:3" x14ac:dyDescent="0.25">
      <c r="A3312" s="163"/>
      <c r="B3312" s="163"/>
      <c r="C3312" s="163"/>
    </row>
    <row r="3313" spans="1:3" x14ac:dyDescent="0.25">
      <c r="A3313" s="163"/>
      <c r="B3313" s="163"/>
      <c r="C3313" s="163"/>
    </row>
    <row r="3314" spans="1:3" x14ac:dyDescent="0.25">
      <c r="A3314" s="163"/>
      <c r="B3314" s="163"/>
      <c r="C3314" s="163"/>
    </row>
    <row r="3315" spans="1:3" x14ac:dyDescent="0.25">
      <c r="A3315" s="163"/>
      <c r="B3315" s="163"/>
      <c r="C3315" s="163"/>
    </row>
    <row r="3316" spans="1:3" x14ac:dyDescent="0.25">
      <c r="A3316" s="163"/>
      <c r="B3316" s="163"/>
      <c r="C3316" s="163"/>
    </row>
    <row r="3317" spans="1:3" x14ac:dyDescent="0.25">
      <c r="A3317" s="163"/>
      <c r="B3317" s="163"/>
      <c r="C3317" s="163"/>
    </row>
    <row r="3318" spans="1:3" x14ac:dyDescent="0.25">
      <c r="A3318" s="163"/>
      <c r="B3318" s="163"/>
      <c r="C3318" s="163"/>
    </row>
    <row r="3319" spans="1:3" x14ac:dyDescent="0.25">
      <c r="A3319" s="163"/>
      <c r="B3319" s="163"/>
      <c r="C3319" s="163"/>
    </row>
    <row r="3320" spans="1:3" x14ac:dyDescent="0.25">
      <c r="A3320" s="163"/>
      <c r="B3320" s="163"/>
      <c r="C3320" s="163"/>
    </row>
    <row r="3321" spans="1:3" x14ac:dyDescent="0.25">
      <c r="A3321" s="163"/>
      <c r="B3321" s="163"/>
      <c r="C3321" s="163"/>
    </row>
    <row r="3322" spans="1:3" x14ac:dyDescent="0.25">
      <c r="A3322" s="163"/>
      <c r="B3322" s="163"/>
      <c r="C3322" s="163"/>
    </row>
    <row r="3323" spans="1:3" x14ac:dyDescent="0.25">
      <c r="A3323" s="163"/>
      <c r="B3323" s="163"/>
      <c r="C3323" s="163"/>
    </row>
    <row r="3324" spans="1:3" x14ac:dyDescent="0.25">
      <c r="A3324" s="163"/>
      <c r="B3324" s="163"/>
      <c r="C3324" s="163"/>
    </row>
    <row r="3325" spans="1:3" x14ac:dyDescent="0.25">
      <c r="A3325" s="163"/>
      <c r="B3325" s="163"/>
      <c r="C3325" s="163"/>
    </row>
    <row r="3326" spans="1:3" x14ac:dyDescent="0.25">
      <c r="A3326" s="163"/>
      <c r="B3326" s="163"/>
      <c r="C3326" s="163"/>
    </row>
    <row r="3327" spans="1:3" x14ac:dyDescent="0.25">
      <c r="A3327" s="163"/>
      <c r="B3327" s="163"/>
      <c r="C3327" s="163"/>
    </row>
    <row r="3328" spans="1:3" x14ac:dyDescent="0.25">
      <c r="A3328" s="163"/>
      <c r="B3328" s="163"/>
      <c r="C3328" s="163"/>
    </row>
    <row r="3329" spans="1:3" x14ac:dyDescent="0.25">
      <c r="A3329" s="163"/>
      <c r="B3329" s="163"/>
      <c r="C3329" s="163"/>
    </row>
    <row r="3330" spans="1:3" x14ac:dyDescent="0.25">
      <c r="A3330" s="163"/>
      <c r="B3330" s="163"/>
      <c r="C3330" s="163"/>
    </row>
    <row r="3331" spans="1:3" x14ac:dyDescent="0.25">
      <c r="A3331" s="163"/>
      <c r="B3331" s="163"/>
      <c r="C3331" s="163"/>
    </row>
    <row r="3332" spans="1:3" x14ac:dyDescent="0.25">
      <c r="A3332" s="163"/>
      <c r="B3332" s="163"/>
      <c r="C3332" s="163"/>
    </row>
    <row r="3333" spans="1:3" x14ac:dyDescent="0.25">
      <c r="A3333" s="163"/>
      <c r="B3333" s="163"/>
      <c r="C3333" s="163"/>
    </row>
    <row r="3334" spans="1:3" x14ac:dyDescent="0.25">
      <c r="A3334" s="163"/>
      <c r="B3334" s="163"/>
      <c r="C3334" s="163"/>
    </row>
    <row r="3335" spans="1:3" x14ac:dyDescent="0.25">
      <c r="A3335" s="163"/>
      <c r="B3335" s="163"/>
      <c r="C3335" s="163"/>
    </row>
    <row r="3336" spans="1:3" x14ac:dyDescent="0.25">
      <c r="A3336" s="163"/>
      <c r="B3336" s="163"/>
      <c r="C3336" s="163"/>
    </row>
    <row r="3337" spans="1:3" x14ac:dyDescent="0.25">
      <c r="A3337" s="163"/>
      <c r="B3337" s="163"/>
      <c r="C3337" s="163"/>
    </row>
    <row r="3338" spans="1:3" x14ac:dyDescent="0.25">
      <c r="A3338" s="163"/>
      <c r="B3338" s="163"/>
      <c r="C3338" s="163"/>
    </row>
    <row r="3339" spans="1:3" x14ac:dyDescent="0.25">
      <c r="A3339" s="163"/>
      <c r="B3339" s="163"/>
      <c r="C3339" s="163"/>
    </row>
    <row r="3340" spans="1:3" x14ac:dyDescent="0.25">
      <c r="A3340" s="163"/>
      <c r="B3340" s="163"/>
      <c r="C3340" s="163"/>
    </row>
    <row r="3341" spans="1:3" x14ac:dyDescent="0.25">
      <c r="A3341" s="163"/>
      <c r="B3341" s="163"/>
      <c r="C3341" s="163"/>
    </row>
    <row r="3342" spans="1:3" x14ac:dyDescent="0.25">
      <c r="A3342" s="163"/>
      <c r="B3342" s="163"/>
      <c r="C3342" s="163"/>
    </row>
    <row r="3343" spans="1:3" x14ac:dyDescent="0.25">
      <c r="A3343" s="163"/>
      <c r="B3343" s="163"/>
      <c r="C3343" s="163"/>
    </row>
    <row r="3344" spans="1:3" x14ac:dyDescent="0.25">
      <c r="A3344" s="163"/>
      <c r="B3344" s="163"/>
      <c r="C3344" s="163"/>
    </row>
    <row r="3345" spans="1:3" x14ac:dyDescent="0.25">
      <c r="A3345" s="163"/>
      <c r="B3345" s="163"/>
      <c r="C3345" s="163"/>
    </row>
    <row r="3346" spans="1:3" x14ac:dyDescent="0.25">
      <c r="A3346" s="163"/>
      <c r="B3346" s="163"/>
      <c r="C3346" s="163"/>
    </row>
    <row r="3347" spans="1:3" x14ac:dyDescent="0.25">
      <c r="A3347" s="163"/>
      <c r="B3347" s="163"/>
      <c r="C3347" s="163"/>
    </row>
    <row r="3348" spans="1:3" x14ac:dyDescent="0.25">
      <c r="A3348" s="163"/>
      <c r="B3348" s="163"/>
      <c r="C3348" s="163"/>
    </row>
    <row r="3349" spans="1:3" x14ac:dyDescent="0.25">
      <c r="A3349" s="163"/>
      <c r="B3349" s="163"/>
      <c r="C3349" s="163"/>
    </row>
    <row r="3350" spans="1:3" x14ac:dyDescent="0.25">
      <c r="A3350" s="163"/>
      <c r="B3350" s="163"/>
      <c r="C3350" s="163"/>
    </row>
    <row r="3351" spans="1:3" x14ac:dyDescent="0.25">
      <c r="A3351" s="163"/>
      <c r="B3351" s="163"/>
      <c r="C3351" s="163"/>
    </row>
    <row r="3352" spans="1:3" x14ac:dyDescent="0.25">
      <c r="A3352" s="163"/>
      <c r="B3352" s="163"/>
      <c r="C3352" s="163"/>
    </row>
    <row r="3353" spans="1:3" x14ac:dyDescent="0.25">
      <c r="A3353" s="163"/>
      <c r="B3353" s="163"/>
      <c r="C3353" s="163"/>
    </row>
    <row r="3354" spans="1:3" x14ac:dyDescent="0.25">
      <c r="A3354" s="163"/>
      <c r="B3354" s="163"/>
      <c r="C3354" s="163"/>
    </row>
    <row r="3355" spans="1:3" x14ac:dyDescent="0.25">
      <c r="A3355" s="163"/>
      <c r="B3355" s="163"/>
      <c r="C3355" s="163"/>
    </row>
    <row r="3356" spans="1:3" x14ac:dyDescent="0.25">
      <c r="A3356" s="163"/>
      <c r="B3356" s="163"/>
      <c r="C3356" s="163"/>
    </row>
    <row r="3357" spans="1:3" x14ac:dyDescent="0.25">
      <c r="A3357" s="163"/>
      <c r="B3357" s="163"/>
      <c r="C3357" s="163"/>
    </row>
    <row r="3358" spans="1:3" x14ac:dyDescent="0.25">
      <c r="A3358" s="163"/>
      <c r="B3358" s="163"/>
      <c r="C3358" s="163"/>
    </row>
    <row r="3359" spans="1:3" x14ac:dyDescent="0.25">
      <c r="A3359" s="163"/>
      <c r="B3359" s="163"/>
      <c r="C3359" s="163"/>
    </row>
    <row r="3360" spans="1:3" x14ac:dyDescent="0.25">
      <c r="A3360" s="163"/>
      <c r="B3360" s="163"/>
      <c r="C3360" s="163"/>
    </row>
    <row r="3361" spans="1:3" x14ac:dyDescent="0.25">
      <c r="A3361" s="163"/>
      <c r="B3361" s="163"/>
      <c r="C3361" s="163"/>
    </row>
    <row r="3362" spans="1:3" x14ac:dyDescent="0.25">
      <c r="A3362" s="163"/>
      <c r="B3362" s="163"/>
      <c r="C3362" s="163"/>
    </row>
    <row r="3363" spans="1:3" x14ac:dyDescent="0.25">
      <c r="A3363" s="163"/>
      <c r="B3363" s="163"/>
      <c r="C3363" s="163"/>
    </row>
    <row r="3364" spans="1:3" x14ac:dyDescent="0.25">
      <c r="A3364" s="163"/>
      <c r="B3364" s="163"/>
      <c r="C3364" s="163"/>
    </row>
    <row r="3365" spans="1:3" x14ac:dyDescent="0.25">
      <c r="A3365" s="163"/>
      <c r="B3365" s="163"/>
      <c r="C3365" s="163"/>
    </row>
    <row r="3366" spans="1:3" x14ac:dyDescent="0.25">
      <c r="A3366" s="163"/>
      <c r="B3366" s="163"/>
      <c r="C3366" s="163"/>
    </row>
    <row r="3367" spans="1:3" x14ac:dyDescent="0.25">
      <c r="A3367" s="163"/>
      <c r="B3367" s="163"/>
      <c r="C3367" s="163"/>
    </row>
    <row r="3368" spans="1:3" x14ac:dyDescent="0.25">
      <c r="A3368" s="163"/>
      <c r="B3368" s="163"/>
      <c r="C3368" s="163"/>
    </row>
    <row r="3369" spans="1:3" x14ac:dyDescent="0.25">
      <c r="A3369" s="163"/>
      <c r="B3369" s="163"/>
      <c r="C3369" s="163"/>
    </row>
    <row r="3370" spans="1:3" x14ac:dyDescent="0.25">
      <c r="A3370" s="163"/>
      <c r="B3370" s="163"/>
      <c r="C3370" s="163"/>
    </row>
    <row r="3371" spans="1:3" x14ac:dyDescent="0.25">
      <c r="A3371" s="163"/>
      <c r="B3371" s="163"/>
      <c r="C3371" s="163"/>
    </row>
    <row r="3372" spans="1:3" x14ac:dyDescent="0.25">
      <c r="A3372" s="163"/>
      <c r="B3372" s="163"/>
      <c r="C3372" s="163"/>
    </row>
    <row r="3373" spans="1:3" x14ac:dyDescent="0.25">
      <c r="A3373" s="163"/>
      <c r="B3373" s="163"/>
      <c r="C3373" s="163"/>
    </row>
    <row r="3374" spans="1:3" x14ac:dyDescent="0.25">
      <c r="A3374" s="163"/>
      <c r="B3374" s="163"/>
      <c r="C3374" s="163"/>
    </row>
    <row r="3375" spans="1:3" x14ac:dyDescent="0.25">
      <c r="A3375" s="163"/>
      <c r="B3375" s="163"/>
      <c r="C3375" s="163"/>
    </row>
    <row r="3376" spans="1:3" x14ac:dyDescent="0.25">
      <c r="A3376" s="163"/>
      <c r="B3376" s="163"/>
      <c r="C3376" s="163"/>
    </row>
    <row r="3377" spans="1:3" x14ac:dyDescent="0.25">
      <c r="A3377" s="163"/>
      <c r="B3377" s="163"/>
      <c r="C3377" s="163"/>
    </row>
    <row r="3378" spans="1:3" x14ac:dyDescent="0.25">
      <c r="A3378" s="163"/>
      <c r="B3378" s="163"/>
      <c r="C3378" s="163"/>
    </row>
    <row r="3379" spans="1:3" x14ac:dyDescent="0.25">
      <c r="A3379" s="163"/>
      <c r="B3379" s="163"/>
      <c r="C3379" s="163"/>
    </row>
    <row r="3380" spans="1:3" x14ac:dyDescent="0.25">
      <c r="A3380" s="163"/>
      <c r="B3380" s="163"/>
      <c r="C3380" s="163"/>
    </row>
    <row r="3381" spans="1:3" x14ac:dyDescent="0.25">
      <c r="A3381" s="163"/>
      <c r="B3381" s="163"/>
      <c r="C3381" s="163"/>
    </row>
    <row r="3382" spans="1:3" x14ac:dyDescent="0.25">
      <c r="A3382" s="163"/>
      <c r="B3382" s="163"/>
      <c r="C3382" s="163"/>
    </row>
    <row r="3383" spans="1:3" x14ac:dyDescent="0.25">
      <c r="A3383" s="163"/>
      <c r="B3383" s="163"/>
      <c r="C3383" s="163"/>
    </row>
    <row r="3384" spans="1:3" x14ac:dyDescent="0.25">
      <c r="A3384" s="163"/>
      <c r="B3384" s="163"/>
      <c r="C3384" s="163"/>
    </row>
    <row r="3385" spans="1:3" x14ac:dyDescent="0.25">
      <c r="A3385" s="163"/>
      <c r="B3385" s="163"/>
      <c r="C3385" s="163"/>
    </row>
    <row r="3386" spans="1:3" x14ac:dyDescent="0.25">
      <c r="A3386" s="163"/>
      <c r="B3386" s="163"/>
      <c r="C3386" s="163"/>
    </row>
    <row r="3387" spans="1:3" x14ac:dyDescent="0.25">
      <c r="A3387" s="163"/>
      <c r="B3387" s="163"/>
      <c r="C3387" s="163"/>
    </row>
    <row r="3388" spans="1:3" x14ac:dyDescent="0.25">
      <c r="A3388" s="163"/>
      <c r="B3388" s="163"/>
      <c r="C3388" s="163"/>
    </row>
    <row r="3389" spans="1:3" x14ac:dyDescent="0.25">
      <c r="A3389" s="163"/>
      <c r="B3389" s="163"/>
      <c r="C3389" s="163"/>
    </row>
    <row r="3390" spans="1:3" x14ac:dyDescent="0.25">
      <c r="A3390" s="163"/>
      <c r="B3390" s="163"/>
      <c r="C3390" s="163"/>
    </row>
    <row r="3391" spans="1:3" x14ac:dyDescent="0.25">
      <c r="A3391" s="163"/>
      <c r="B3391" s="163"/>
      <c r="C3391" s="163"/>
    </row>
    <row r="3392" spans="1:3" x14ac:dyDescent="0.25">
      <c r="A3392" s="163"/>
      <c r="B3392" s="163"/>
      <c r="C3392" s="163"/>
    </row>
    <row r="3393" spans="1:3" x14ac:dyDescent="0.25">
      <c r="A3393" s="163"/>
      <c r="B3393" s="163"/>
      <c r="C3393" s="163"/>
    </row>
    <row r="3394" spans="1:3" x14ac:dyDescent="0.25">
      <c r="A3394" s="163"/>
      <c r="B3394" s="163"/>
      <c r="C3394" s="163"/>
    </row>
    <row r="3395" spans="1:3" x14ac:dyDescent="0.25">
      <c r="A3395" s="163"/>
      <c r="B3395" s="163"/>
      <c r="C3395" s="163"/>
    </row>
    <row r="3396" spans="1:3" x14ac:dyDescent="0.25">
      <c r="A3396" s="163"/>
      <c r="B3396" s="163"/>
      <c r="C3396" s="163"/>
    </row>
    <row r="3397" spans="1:3" x14ac:dyDescent="0.25">
      <c r="A3397" s="163"/>
      <c r="B3397" s="163"/>
      <c r="C3397" s="163"/>
    </row>
    <row r="3398" spans="1:3" x14ac:dyDescent="0.25">
      <c r="A3398" s="163"/>
      <c r="B3398" s="163"/>
      <c r="C3398" s="163"/>
    </row>
    <row r="3399" spans="1:3" x14ac:dyDescent="0.25">
      <c r="A3399" s="163"/>
      <c r="B3399" s="163"/>
      <c r="C3399" s="163"/>
    </row>
    <row r="3400" spans="1:3" x14ac:dyDescent="0.25">
      <c r="A3400" s="163"/>
      <c r="B3400" s="163"/>
      <c r="C3400" s="163"/>
    </row>
    <row r="3401" spans="1:3" x14ac:dyDescent="0.25">
      <c r="A3401" s="163"/>
      <c r="B3401" s="163"/>
      <c r="C3401" s="163"/>
    </row>
    <row r="3402" spans="1:3" x14ac:dyDescent="0.25">
      <c r="A3402" s="163"/>
      <c r="B3402" s="163"/>
      <c r="C3402" s="163"/>
    </row>
    <row r="3403" spans="1:3" x14ac:dyDescent="0.25">
      <c r="A3403" s="163"/>
      <c r="B3403" s="163"/>
      <c r="C3403" s="163"/>
    </row>
    <row r="3404" spans="1:3" x14ac:dyDescent="0.25">
      <c r="A3404" s="163"/>
      <c r="B3404" s="163"/>
      <c r="C3404" s="163"/>
    </row>
    <row r="3405" spans="1:3" x14ac:dyDescent="0.25">
      <c r="A3405" s="163"/>
      <c r="B3405" s="163"/>
      <c r="C3405" s="163"/>
    </row>
    <row r="3406" spans="1:3" x14ac:dyDescent="0.25">
      <c r="A3406" s="163"/>
      <c r="B3406" s="163"/>
      <c r="C3406" s="163"/>
    </row>
    <row r="3407" spans="1:3" x14ac:dyDescent="0.25">
      <c r="A3407" s="163"/>
      <c r="B3407" s="163"/>
      <c r="C3407" s="163"/>
    </row>
    <row r="3408" spans="1:3" x14ac:dyDescent="0.25">
      <c r="A3408" s="163"/>
      <c r="B3408" s="163"/>
      <c r="C3408" s="163"/>
    </row>
    <row r="3409" spans="1:20" x14ac:dyDescent="0.25">
      <c r="A3409" s="163"/>
      <c r="B3409" s="163"/>
      <c r="C3409" s="163"/>
    </row>
    <row r="3410" spans="1:20" x14ac:dyDescent="0.25">
      <c r="A3410" s="163"/>
      <c r="B3410" s="163"/>
      <c r="C3410" s="163"/>
    </row>
    <row r="3411" spans="1:20" x14ac:dyDescent="0.25">
      <c r="A3411" s="163"/>
      <c r="B3411" s="163"/>
      <c r="C3411" s="163"/>
    </row>
    <row r="3412" spans="1:20" x14ac:dyDescent="0.25">
      <c r="A3412" s="163"/>
      <c r="B3412" s="163"/>
      <c r="C3412" s="163"/>
    </row>
    <row r="3413" spans="1:20" x14ac:dyDescent="0.25">
      <c r="A3413" s="163"/>
      <c r="B3413" s="163"/>
      <c r="C3413" s="163"/>
    </row>
    <row r="3414" spans="1:20" x14ac:dyDescent="0.25">
      <c r="A3414" s="163"/>
      <c r="B3414" s="163"/>
      <c r="C3414" s="163"/>
    </row>
    <row r="3415" spans="1:20" x14ac:dyDescent="0.25">
      <c r="A3415" s="163"/>
      <c r="B3415" s="163"/>
      <c r="C3415" s="163"/>
    </row>
    <row r="3416" spans="1:20" x14ac:dyDescent="0.25">
      <c r="A3416" s="163"/>
      <c r="B3416" s="163"/>
      <c r="C3416" s="163"/>
    </row>
    <row r="3417" spans="1:20" x14ac:dyDescent="0.25">
      <c r="A3417" s="163"/>
      <c r="B3417" s="163"/>
      <c r="C3417" s="163"/>
    </row>
    <row r="3418" spans="1:20" x14ac:dyDescent="0.25">
      <c r="A3418" s="163"/>
      <c r="B3418" s="163"/>
      <c r="C3418" s="163"/>
    </row>
    <row r="3419" spans="1:20" x14ac:dyDescent="0.25">
      <c r="A3419" s="163"/>
      <c r="B3419" s="163"/>
      <c r="C3419" s="163"/>
    </row>
    <row r="3420" spans="1:20" x14ac:dyDescent="0.25">
      <c r="A3420" s="163"/>
      <c r="B3420" s="163"/>
      <c r="C3420" s="163"/>
    </row>
    <row r="3421" spans="1:20" x14ac:dyDescent="0.25">
      <c r="A3421" s="163"/>
      <c r="B3421" s="163"/>
      <c r="C3421" s="163"/>
      <c r="I3421" s="163"/>
      <c r="J3421" s="163"/>
      <c r="K3421" s="163"/>
      <c r="L3421" s="163"/>
      <c r="M3421" s="163"/>
      <c r="N3421" s="163"/>
      <c r="O3421" s="163"/>
      <c r="P3421" s="163"/>
      <c r="Q3421" s="163"/>
      <c r="R3421" s="163"/>
      <c r="S3421" s="163"/>
      <c r="T3421" s="163"/>
    </row>
    <row r="3422" spans="1:20" x14ac:dyDescent="0.25">
      <c r="A3422" s="163"/>
      <c r="B3422" s="163"/>
      <c r="C3422" s="163"/>
      <c r="I3422" s="163"/>
      <c r="J3422" s="163"/>
      <c r="K3422" s="163"/>
      <c r="L3422" s="163"/>
      <c r="M3422" s="163"/>
      <c r="N3422" s="163"/>
      <c r="O3422" s="163"/>
      <c r="P3422" s="163"/>
      <c r="Q3422" s="163"/>
      <c r="R3422" s="163"/>
      <c r="S3422" s="163"/>
      <c r="T3422" s="163"/>
    </row>
    <row r="3423" spans="1:20" x14ac:dyDescent="0.25">
      <c r="A3423" s="163"/>
      <c r="B3423" s="163"/>
      <c r="C3423" s="163"/>
      <c r="I3423" s="163"/>
      <c r="J3423" s="163"/>
      <c r="K3423" s="163"/>
      <c r="L3423" s="163"/>
      <c r="M3423" s="163"/>
      <c r="N3423" s="163"/>
      <c r="O3423" s="163"/>
      <c r="P3423" s="163"/>
      <c r="Q3423" s="163"/>
      <c r="R3423" s="163"/>
      <c r="S3423" s="163"/>
      <c r="T3423" s="163"/>
    </row>
    <row r="3424" spans="1:20" x14ac:dyDescent="0.25">
      <c r="A3424" s="163"/>
      <c r="B3424" s="163"/>
      <c r="C3424" s="163"/>
      <c r="I3424" s="163"/>
      <c r="J3424" s="163"/>
      <c r="K3424" s="163"/>
      <c r="L3424" s="163"/>
      <c r="M3424" s="163"/>
      <c r="N3424" s="163"/>
      <c r="O3424" s="163"/>
      <c r="P3424" s="163"/>
      <c r="Q3424" s="163"/>
      <c r="R3424" s="163"/>
      <c r="S3424" s="163"/>
      <c r="T3424" s="163"/>
    </row>
    <row r="3425" spans="1:20" x14ac:dyDescent="0.25">
      <c r="A3425" s="163"/>
      <c r="B3425" s="163"/>
      <c r="C3425" s="163"/>
      <c r="I3425" s="163"/>
      <c r="J3425" s="163"/>
      <c r="K3425" s="163"/>
      <c r="L3425" s="163"/>
      <c r="M3425" s="163"/>
      <c r="N3425" s="163"/>
      <c r="O3425" s="163"/>
      <c r="P3425" s="163"/>
      <c r="Q3425" s="163"/>
      <c r="R3425" s="163"/>
      <c r="S3425" s="163"/>
      <c r="T3425" s="163"/>
    </row>
    <row r="3426" spans="1:20" x14ac:dyDescent="0.25">
      <c r="A3426" s="163"/>
      <c r="B3426" s="163"/>
      <c r="C3426" s="163"/>
      <c r="I3426" s="163"/>
      <c r="J3426" s="163"/>
      <c r="K3426" s="163"/>
      <c r="L3426" s="163"/>
      <c r="M3426" s="163"/>
      <c r="N3426" s="163"/>
      <c r="O3426" s="163"/>
      <c r="P3426" s="163"/>
      <c r="Q3426" s="163"/>
      <c r="R3426" s="163"/>
      <c r="S3426" s="163"/>
      <c r="T3426" s="163"/>
    </row>
    <row r="3427" spans="1:20" x14ac:dyDescent="0.25">
      <c r="A3427" s="163"/>
      <c r="B3427" s="163"/>
      <c r="C3427" s="163"/>
      <c r="I3427" s="163"/>
      <c r="J3427" s="163"/>
      <c r="K3427" s="163"/>
      <c r="L3427" s="163"/>
      <c r="M3427" s="163"/>
      <c r="N3427" s="163"/>
      <c r="O3427" s="163"/>
      <c r="P3427" s="163"/>
      <c r="Q3427" s="163"/>
      <c r="R3427" s="163"/>
      <c r="S3427" s="163"/>
      <c r="T3427" s="163"/>
    </row>
    <row r="3428" spans="1:20" x14ac:dyDescent="0.25">
      <c r="A3428" s="163"/>
      <c r="B3428" s="163"/>
      <c r="C3428" s="163"/>
      <c r="I3428" s="163"/>
      <c r="J3428" s="163"/>
      <c r="K3428" s="163"/>
      <c r="L3428" s="163"/>
      <c r="M3428" s="163"/>
      <c r="N3428" s="163"/>
      <c r="O3428" s="163"/>
      <c r="P3428" s="163"/>
      <c r="Q3428" s="163"/>
      <c r="R3428" s="163"/>
      <c r="S3428" s="163"/>
      <c r="T3428" s="163"/>
    </row>
    <row r="3429" spans="1:20" x14ac:dyDescent="0.25">
      <c r="A3429" s="163"/>
      <c r="B3429" s="163"/>
      <c r="C3429" s="163"/>
      <c r="I3429" s="163"/>
      <c r="J3429" s="163"/>
      <c r="K3429" s="163"/>
      <c r="L3429" s="163"/>
      <c r="M3429" s="163"/>
      <c r="N3429" s="163"/>
      <c r="O3429" s="163"/>
      <c r="P3429" s="163"/>
      <c r="Q3429" s="163"/>
      <c r="R3429" s="163"/>
      <c r="S3429" s="163"/>
      <c r="T3429" s="163"/>
    </row>
    <row r="3430" spans="1:20" x14ac:dyDescent="0.25">
      <c r="A3430" s="163"/>
      <c r="B3430" s="163"/>
      <c r="C3430" s="163"/>
      <c r="I3430" s="163"/>
      <c r="J3430" s="163"/>
      <c r="K3430" s="163"/>
      <c r="L3430" s="163"/>
      <c r="M3430" s="163"/>
      <c r="N3430" s="163"/>
      <c r="O3430" s="163"/>
      <c r="P3430" s="163"/>
      <c r="Q3430" s="163"/>
      <c r="R3430" s="163"/>
      <c r="S3430" s="163"/>
      <c r="T3430" s="163"/>
    </row>
    <row r="3431" spans="1:20" x14ac:dyDescent="0.25">
      <c r="A3431" s="163"/>
      <c r="B3431" s="163"/>
      <c r="C3431" s="163"/>
      <c r="I3431" s="163"/>
      <c r="J3431" s="163"/>
      <c r="K3431" s="163"/>
      <c r="L3431" s="163"/>
      <c r="M3431" s="163"/>
      <c r="N3431" s="163"/>
      <c r="O3431" s="163"/>
      <c r="P3431" s="163"/>
      <c r="Q3431" s="163"/>
      <c r="R3431" s="163"/>
      <c r="S3431" s="163"/>
      <c r="T3431" s="163"/>
    </row>
    <row r="3432" spans="1:20" x14ac:dyDescent="0.25">
      <c r="A3432" s="163"/>
      <c r="B3432" s="163"/>
      <c r="C3432" s="163"/>
      <c r="I3432" s="163"/>
      <c r="J3432" s="163"/>
      <c r="K3432" s="163"/>
      <c r="L3432" s="163"/>
      <c r="M3432" s="163"/>
      <c r="N3432" s="163"/>
      <c r="O3432" s="163"/>
      <c r="P3432" s="163"/>
      <c r="Q3432" s="163"/>
      <c r="R3432" s="163"/>
      <c r="S3432" s="163"/>
      <c r="T3432" s="163"/>
    </row>
    <row r="3433" spans="1:20" x14ac:dyDescent="0.25">
      <c r="A3433" s="163"/>
      <c r="B3433" s="163"/>
      <c r="C3433" s="163"/>
      <c r="I3433" s="163"/>
      <c r="J3433" s="163"/>
      <c r="K3433" s="163"/>
      <c r="L3433" s="163"/>
      <c r="M3433" s="163"/>
      <c r="N3433" s="163"/>
      <c r="O3433" s="163"/>
      <c r="P3433" s="163"/>
      <c r="Q3433" s="163"/>
      <c r="R3433" s="163"/>
      <c r="S3433" s="163"/>
      <c r="T3433" s="163"/>
    </row>
    <row r="3434" spans="1:20" x14ac:dyDescent="0.25">
      <c r="A3434" s="163"/>
      <c r="B3434" s="163"/>
      <c r="C3434" s="163"/>
      <c r="I3434" s="163"/>
      <c r="J3434" s="163"/>
      <c r="K3434" s="163"/>
      <c r="L3434" s="163"/>
      <c r="M3434" s="163"/>
      <c r="N3434" s="163"/>
      <c r="O3434" s="163"/>
      <c r="P3434" s="163"/>
      <c r="Q3434" s="163"/>
      <c r="R3434" s="163"/>
      <c r="S3434" s="163"/>
      <c r="T3434" s="163"/>
    </row>
    <row r="3435" spans="1:20" x14ac:dyDescent="0.25">
      <c r="A3435" s="163"/>
      <c r="B3435" s="163"/>
      <c r="C3435" s="163"/>
      <c r="I3435" s="163"/>
      <c r="J3435" s="163"/>
      <c r="K3435" s="163"/>
      <c r="L3435" s="163"/>
      <c r="M3435" s="163"/>
      <c r="N3435" s="163"/>
      <c r="O3435" s="163"/>
      <c r="P3435" s="163"/>
      <c r="Q3435" s="163"/>
      <c r="R3435" s="163"/>
      <c r="S3435" s="163"/>
      <c r="T3435" s="163"/>
    </row>
    <row r="3436" spans="1:20" x14ac:dyDescent="0.25">
      <c r="A3436" s="163"/>
      <c r="B3436" s="163"/>
      <c r="C3436" s="163"/>
      <c r="I3436" s="163"/>
      <c r="J3436" s="163"/>
      <c r="K3436" s="163"/>
      <c r="L3436" s="163"/>
      <c r="M3436" s="163"/>
      <c r="N3436" s="163"/>
      <c r="O3436" s="163"/>
      <c r="P3436" s="163"/>
      <c r="Q3436" s="163"/>
      <c r="R3436" s="163"/>
      <c r="S3436" s="163"/>
      <c r="T3436" s="163"/>
    </row>
    <row r="3437" spans="1:20" x14ac:dyDescent="0.25">
      <c r="A3437" s="163"/>
      <c r="B3437" s="163"/>
      <c r="C3437" s="163"/>
      <c r="I3437" s="163"/>
      <c r="J3437" s="163"/>
      <c r="K3437" s="163"/>
      <c r="L3437" s="163"/>
      <c r="M3437" s="163"/>
      <c r="N3437" s="163"/>
      <c r="O3437" s="163"/>
      <c r="P3437" s="163"/>
      <c r="Q3437" s="163"/>
      <c r="R3437" s="163"/>
      <c r="S3437" s="163"/>
      <c r="T3437" s="163"/>
    </row>
    <row r="3438" spans="1:20" x14ac:dyDescent="0.25">
      <c r="A3438" s="163"/>
      <c r="B3438" s="163"/>
      <c r="C3438" s="163"/>
      <c r="I3438" s="163"/>
      <c r="J3438" s="163"/>
      <c r="K3438" s="163"/>
      <c r="L3438" s="163"/>
      <c r="M3438" s="163"/>
      <c r="N3438" s="163"/>
      <c r="O3438" s="163"/>
      <c r="P3438" s="163"/>
      <c r="Q3438" s="163"/>
      <c r="R3438" s="163"/>
      <c r="S3438" s="163"/>
      <c r="T3438" s="163"/>
    </row>
    <row r="3439" spans="1:20" x14ac:dyDescent="0.25">
      <c r="A3439" s="163"/>
      <c r="B3439" s="163"/>
      <c r="C3439" s="163"/>
      <c r="I3439" s="163"/>
      <c r="J3439" s="163"/>
      <c r="K3439" s="163"/>
      <c r="L3439" s="163"/>
      <c r="M3439" s="163"/>
      <c r="N3439" s="163"/>
      <c r="O3439" s="163"/>
      <c r="P3439" s="163"/>
      <c r="Q3439" s="163"/>
      <c r="R3439" s="163"/>
      <c r="S3439" s="163"/>
      <c r="T3439" s="163"/>
    </row>
    <row r="3440" spans="1:20" x14ac:dyDescent="0.25">
      <c r="A3440" s="163"/>
      <c r="B3440" s="163"/>
      <c r="C3440" s="163"/>
      <c r="I3440" s="163"/>
      <c r="J3440" s="163"/>
      <c r="K3440" s="163"/>
      <c r="L3440" s="163"/>
      <c r="M3440" s="163"/>
      <c r="N3440" s="163"/>
      <c r="O3440" s="163"/>
      <c r="P3440" s="163"/>
      <c r="Q3440" s="163"/>
      <c r="R3440" s="163"/>
      <c r="S3440" s="163"/>
      <c r="T3440" s="163"/>
    </row>
    <row r="3441" spans="1:20" x14ac:dyDescent="0.25">
      <c r="A3441" s="163"/>
      <c r="B3441" s="163"/>
      <c r="C3441" s="163"/>
      <c r="I3441" s="163"/>
      <c r="J3441" s="163"/>
      <c r="K3441" s="163"/>
      <c r="L3441" s="163"/>
      <c r="M3441" s="163"/>
      <c r="N3441" s="163"/>
      <c r="O3441" s="163"/>
      <c r="P3441" s="163"/>
      <c r="Q3441" s="163"/>
      <c r="R3441" s="163"/>
      <c r="S3441" s="163"/>
      <c r="T3441" s="163"/>
    </row>
    <row r="3442" spans="1:20" x14ac:dyDescent="0.25">
      <c r="A3442" s="163"/>
      <c r="B3442" s="163"/>
      <c r="C3442" s="163"/>
      <c r="I3442" s="163"/>
      <c r="J3442" s="163"/>
      <c r="K3442" s="163"/>
      <c r="L3442" s="163"/>
      <c r="M3442" s="163"/>
      <c r="N3442" s="163"/>
      <c r="O3442" s="163"/>
      <c r="P3442" s="163"/>
      <c r="Q3442" s="163"/>
      <c r="R3442" s="163"/>
      <c r="S3442" s="163"/>
      <c r="T3442" s="163"/>
    </row>
    <row r="3443" spans="1:20" x14ac:dyDescent="0.25">
      <c r="A3443" s="163"/>
      <c r="B3443" s="163"/>
      <c r="C3443" s="163"/>
      <c r="I3443" s="163"/>
      <c r="J3443" s="163"/>
      <c r="K3443" s="163"/>
      <c r="L3443" s="163"/>
      <c r="M3443" s="163"/>
      <c r="N3443" s="163"/>
      <c r="O3443" s="163"/>
      <c r="P3443" s="163"/>
      <c r="Q3443" s="163"/>
      <c r="R3443" s="163"/>
      <c r="S3443" s="163"/>
      <c r="T3443" s="163"/>
    </row>
    <row r="3444" spans="1:20" x14ac:dyDescent="0.25">
      <c r="A3444" s="163"/>
      <c r="B3444" s="163"/>
      <c r="C3444" s="163"/>
      <c r="I3444" s="163"/>
      <c r="J3444" s="163"/>
      <c r="K3444" s="163"/>
      <c r="L3444" s="163"/>
      <c r="M3444" s="163"/>
      <c r="N3444" s="163"/>
      <c r="O3444" s="163"/>
      <c r="P3444" s="163"/>
      <c r="Q3444" s="163"/>
      <c r="R3444" s="163"/>
      <c r="S3444" s="163"/>
      <c r="T3444" s="163"/>
    </row>
    <row r="3445" spans="1:20" x14ac:dyDescent="0.25">
      <c r="A3445" s="163"/>
      <c r="B3445" s="163"/>
      <c r="C3445" s="163"/>
      <c r="I3445" s="163"/>
      <c r="J3445" s="163"/>
      <c r="K3445" s="163"/>
      <c r="L3445" s="163"/>
      <c r="M3445" s="163"/>
      <c r="N3445" s="163"/>
      <c r="O3445" s="163"/>
      <c r="P3445" s="163"/>
      <c r="Q3445" s="163"/>
      <c r="R3445" s="163"/>
      <c r="S3445" s="163"/>
      <c r="T3445" s="163"/>
    </row>
    <row r="3446" spans="1:20" x14ac:dyDescent="0.25">
      <c r="A3446" s="163"/>
      <c r="B3446" s="163"/>
      <c r="C3446" s="163"/>
      <c r="I3446" s="163"/>
      <c r="J3446" s="163"/>
      <c r="K3446" s="163"/>
      <c r="L3446" s="163"/>
      <c r="M3446" s="163"/>
      <c r="N3446" s="163"/>
      <c r="O3446" s="163"/>
      <c r="P3446" s="163"/>
      <c r="Q3446" s="163"/>
      <c r="R3446" s="163"/>
      <c r="S3446" s="163"/>
      <c r="T3446" s="163"/>
    </row>
  </sheetData>
  <customSheetViews>
    <customSheetView guid="{500C2F4F-1743-499A-A051-20565DBF52B2}" scale="80" showPageBreaks="1" printArea="1" view="pageBreakPreview">
      <selection activeCell="A5" sqref="A5:T5"/>
      <colBreaks count="1" manualBreakCount="1">
        <brk id="10" max="19" man="1"/>
      </colBreaks>
      <pageMargins left="0.78740157480314965" right="0.39370078740157483" top="0.78740157480314965" bottom="0.78740157480314965" header="0.51181102362204722" footer="0.51181102362204722"/>
      <printOptions horizontalCentered="1"/>
      <pageSetup paperSize="9" scale="80" fitToHeight="0" orientation="landscape" r:id="rId1"/>
      <headerFooter alignWithMargins="0"/>
    </customSheetView>
  </customSheetViews>
  <mergeCells count="26">
    <mergeCell ref="A4:T4"/>
    <mergeCell ref="A5:T5"/>
    <mergeCell ref="A7:T7"/>
    <mergeCell ref="A8:T8"/>
    <mergeCell ref="A10:T10"/>
    <mergeCell ref="A12:T12"/>
    <mergeCell ref="A13:T13"/>
    <mergeCell ref="D15:D17"/>
    <mergeCell ref="F15:F17"/>
    <mergeCell ref="Q15:Q17"/>
    <mergeCell ref="I16:J16"/>
    <mergeCell ref="K16:L16"/>
    <mergeCell ref="G15:P15"/>
    <mergeCell ref="R16:R17"/>
    <mergeCell ref="S16:S17"/>
    <mergeCell ref="E15:E17"/>
    <mergeCell ref="A14:T14"/>
    <mergeCell ref="A15:A17"/>
    <mergeCell ref="B15:B17"/>
    <mergeCell ref="C15:C17"/>
    <mergeCell ref="A37:C37"/>
    <mergeCell ref="T15:T17"/>
    <mergeCell ref="G16:H16"/>
    <mergeCell ref="R15:S15"/>
    <mergeCell ref="M16:N16"/>
    <mergeCell ref="O16:P16"/>
  </mergeCells>
  <printOptions horizontalCentered="1"/>
  <pageMargins left="0.78740157480314965" right="0.39370078740157483" top="0.78740157480314965" bottom="0.78740157480314965" header="0.51181102362204722" footer="0.51181102362204722"/>
  <pageSetup paperSize="9" scale="39" fitToHeight="0" orientation="landscape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451"/>
  <sheetViews>
    <sheetView view="pageBreakPreview" zoomScale="70" zoomScaleNormal="70" zoomScaleSheetLayoutView="70" workbookViewId="0">
      <selection activeCell="L16" sqref="L16"/>
    </sheetView>
  </sheetViews>
  <sheetFormatPr defaultColWidth="9" defaultRowHeight="15.75" x14ac:dyDescent="0.25"/>
  <cols>
    <col min="1" max="1" width="10" style="4" customWidth="1"/>
    <col min="2" max="2" width="38.375" style="4" customWidth="1"/>
    <col min="3" max="3" width="17" style="4" customWidth="1"/>
    <col min="4" max="4" width="21.75" style="4" customWidth="1"/>
    <col min="5" max="5" width="29.375" style="4" customWidth="1"/>
    <col min="6" max="6" width="17.75" style="4" customWidth="1"/>
    <col min="7" max="7" width="18.375" style="4" customWidth="1"/>
    <col min="8" max="8" width="16.375" style="4" customWidth="1"/>
    <col min="9" max="9" width="18.75" style="4" customWidth="1"/>
    <col min="10" max="10" width="17" style="4" customWidth="1"/>
    <col min="11" max="11" width="19.5" style="4" customWidth="1"/>
    <col min="12" max="12" width="16.25" style="4" customWidth="1"/>
    <col min="13" max="13" width="19.875" style="4" customWidth="1"/>
    <col min="14" max="15" width="8.25" style="4" customWidth="1"/>
    <col min="16" max="16" width="9.5" style="4" customWidth="1"/>
    <col min="17" max="17" width="10.125" style="4" customWidth="1"/>
    <col min="18" max="23" width="8.25" style="4" customWidth="1"/>
    <col min="24" max="24" width="12.75" style="4" customWidth="1"/>
    <col min="25" max="16384" width="9" style="4"/>
  </cols>
  <sheetData>
    <row r="1" spans="1:19" ht="18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9" t="s">
        <v>904</v>
      </c>
    </row>
    <row r="2" spans="1:19" ht="18.75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2" t="s">
        <v>0</v>
      </c>
    </row>
    <row r="3" spans="1:19" ht="18.75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2" t="s">
        <v>910</v>
      </c>
    </row>
    <row r="4" spans="1:19" s="8" customFormat="1" ht="59.25" customHeight="1" x14ac:dyDescent="0.25">
      <c r="B4" s="373" t="s">
        <v>903</v>
      </c>
      <c r="C4" s="373"/>
      <c r="D4" s="373"/>
      <c r="E4" s="373"/>
      <c r="F4" s="373"/>
      <c r="G4" s="373"/>
      <c r="H4" s="373"/>
      <c r="I4" s="373"/>
      <c r="J4" s="373"/>
      <c r="K4" s="63"/>
      <c r="L4" s="63"/>
      <c r="M4" s="63"/>
      <c r="N4" s="62"/>
      <c r="O4" s="62"/>
      <c r="P4" s="62"/>
      <c r="Q4" s="62"/>
      <c r="R4" s="62"/>
    </row>
    <row r="5" spans="1:19" s="1" customFormat="1" ht="18.75" customHeight="1" x14ac:dyDescent="0.3">
      <c r="A5" s="374" t="s">
        <v>1007</v>
      </c>
      <c r="B5" s="374"/>
      <c r="C5" s="374"/>
      <c r="D5" s="374"/>
      <c r="E5" s="374"/>
      <c r="F5" s="374"/>
      <c r="G5" s="374"/>
      <c r="H5" s="374"/>
      <c r="I5" s="374"/>
      <c r="J5" s="374"/>
      <c r="K5" s="374"/>
      <c r="L5" s="374"/>
      <c r="M5" s="374"/>
      <c r="N5" s="49"/>
      <c r="O5" s="49"/>
      <c r="P5" s="49"/>
      <c r="Q5" s="49"/>
      <c r="R5" s="49"/>
      <c r="S5" s="49"/>
    </row>
    <row r="6" spans="1:19" s="1" customFormat="1" ht="18.75" x14ac:dyDescent="0.3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</row>
    <row r="7" spans="1:19" s="1" customFormat="1" ht="18.75" customHeight="1" x14ac:dyDescent="0.3">
      <c r="A7" s="374" t="s">
        <v>933</v>
      </c>
      <c r="B7" s="374"/>
      <c r="C7" s="374"/>
      <c r="D7" s="374"/>
      <c r="E7" s="374"/>
      <c r="F7" s="374"/>
      <c r="G7" s="374"/>
      <c r="H7" s="374"/>
      <c r="I7" s="374"/>
      <c r="J7" s="374"/>
      <c r="K7" s="374"/>
      <c r="L7" s="374"/>
      <c r="M7" s="374"/>
      <c r="N7" s="49"/>
      <c r="O7" s="49"/>
      <c r="P7" s="49"/>
      <c r="Q7" s="49"/>
      <c r="R7" s="49"/>
    </row>
    <row r="8" spans="1:19" s="1" customFormat="1" ht="15.75" customHeight="1" x14ac:dyDescent="0.25">
      <c r="A8" s="386" t="s">
        <v>72</v>
      </c>
      <c r="B8" s="386"/>
      <c r="C8" s="386"/>
      <c r="D8" s="386"/>
      <c r="E8" s="386"/>
      <c r="F8" s="386"/>
      <c r="G8" s="386"/>
      <c r="H8" s="386"/>
      <c r="I8" s="386"/>
      <c r="J8" s="386"/>
      <c r="K8" s="386"/>
      <c r="L8" s="386"/>
      <c r="M8" s="386"/>
      <c r="N8" s="10"/>
      <c r="O8" s="10"/>
      <c r="P8" s="10"/>
      <c r="Q8" s="10"/>
      <c r="R8" s="10"/>
    </row>
    <row r="9" spans="1:19" s="1" customFormat="1" x14ac:dyDescent="0.25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</row>
    <row r="10" spans="1:19" s="1" customFormat="1" ht="18.75" x14ac:dyDescent="0.3">
      <c r="A10" s="375" t="s">
        <v>994</v>
      </c>
      <c r="B10" s="375"/>
      <c r="C10" s="375"/>
      <c r="D10" s="375"/>
      <c r="E10" s="375"/>
      <c r="F10" s="375"/>
      <c r="G10" s="375"/>
      <c r="H10" s="375"/>
      <c r="I10" s="375"/>
      <c r="J10" s="375"/>
      <c r="K10" s="375"/>
      <c r="L10" s="375"/>
      <c r="M10" s="375"/>
      <c r="N10" s="56"/>
      <c r="O10" s="56"/>
      <c r="P10" s="56"/>
      <c r="Q10" s="56"/>
      <c r="R10" s="56"/>
    </row>
    <row r="11" spans="1:19" s="1" customFormat="1" ht="18.75" x14ac:dyDescent="0.3">
      <c r="R11" s="12"/>
    </row>
    <row r="12" spans="1:19" s="1" customFormat="1" ht="18.75" x14ac:dyDescent="0.25">
      <c r="A12" s="371" t="s">
        <v>55</v>
      </c>
      <c r="B12" s="371"/>
      <c r="C12" s="371"/>
      <c r="D12" s="371"/>
      <c r="E12" s="371"/>
      <c r="F12" s="371"/>
      <c r="G12" s="371"/>
      <c r="H12" s="371"/>
      <c r="I12" s="371"/>
      <c r="J12" s="371"/>
      <c r="K12" s="371"/>
      <c r="L12" s="371"/>
      <c r="M12" s="371"/>
      <c r="N12" s="7"/>
      <c r="O12" s="57"/>
      <c r="P12" s="57"/>
      <c r="Q12" s="57"/>
      <c r="R12" s="57"/>
    </row>
    <row r="13" spans="1:19" s="1" customFormat="1" x14ac:dyDescent="0.25">
      <c r="A13" s="372" t="s">
        <v>169</v>
      </c>
      <c r="B13" s="372"/>
      <c r="C13" s="372"/>
      <c r="D13" s="372"/>
      <c r="E13" s="372"/>
      <c r="F13" s="372"/>
      <c r="G13" s="372"/>
      <c r="H13" s="372"/>
      <c r="I13" s="372"/>
      <c r="J13" s="372"/>
      <c r="K13" s="372"/>
      <c r="L13" s="372"/>
      <c r="M13" s="372"/>
      <c r="N13" s="10"/>
      <c r="O13" s="10"/>
      <c r="P13" s="10"/>
      <c r="Q13" s="10"/>
      <c r="R13" s="10"/>
    </row>
    <row r="14" spans="1:19" s="5" customFormat="1" x14ac:dyDescent="0.2">
      <c r="A14" s="405"/>
      <c r="B14" s="405"/>
      <c r="C14" s="405"/>
      <c r="D14" s="405"/>
      <c r="E14" s="405"/>
      <c r="F14" s="405"/>
      <c r="G14" s="405"/>
      <c r="H14" s="405"/>
      <c r="I14" s="405"/>
      <c r="J14" s="405"/>
      <c r="K14" s="405"/>
      <c r="L14" s="405"/>
      <c r="M14" s="405"/>
    </row>
    <row r="15" spans="1:19" s="14" customFormat="1" ht="79.5" customHeight="1" x14ac:dyDescent="0.2">
      <c r="A15" s="400" t="s">
        <v>64</v>
      </c>
      <c r="B15" s="400" t="s">
        <v>17</v>
      </c>
      <c r="C15" s="400" t="s">
        <v>5</v>
      </c>
      <c r="D15" s="404" t="s">
        <v>857</v>
      </c>
      <c r="E15" s="404" t="s">
        <v>856</v>
      </c>
      <c r="F15" s="404" t="s">
        <v>23</v>
      </c>
      <c r="G15" s="404"/>
      <c r="H15" s="404" t="s">
        <v>267</v>
      </c>
      <c r="I15" s="404"/>
      <c r="J15" s="404" t="s">
        <v>24</v>
      </c>
      <c r="K15" s="404"/>
      <c r="L15" s="404" t="s">
        <v>911</v>
      </c>
      <c r="M15" s="404"/>
    </row>
    <row r="16" spans="1:19" s="14" customFormat="1" ht="55.5" customHeight="1" x14ac:dyDescent="0.2">
      <c r="A16" s="400"/>
      <c r="B16" s="400"/>
      <c r="C16" s="400"/>
      <c r="D16" s="404"/>
      <c r="E16" s="404"/>
      <c r="F16" s="15" t="s">
        <v>1008</v>
      </c>
      <c r="G16" s="15" t="s">
        <v>905</v>
      </c>
      <c r="H16" s="15" t="s">
        <v>1009</v>
      </c>
      <c r="I16" s="15" t="s">
        <v>905</v>
      </c>
      <c r="J16" s="257" t="s">
        <v>1009</v>
      </c>
      <c r="K16" s="15" t="s">
        <v>905</v>
      </c>
      <c r="L16" s="257" t="s">
        <v>1009</v>
      </c>
      <c r="M16" s="15" t="s">
        <v>905</v>
      </c>
    </row>
    <row r="17" spans="1:13" s="6" customFormat="1" ht="16.5" x14ac:dyDescent="0.25">
      <c r="A17" s="65">
        <v>1</v>
      </c>
      <c r="B17" s="65">
        <v>2</v>
      </c>
      <c r="C17" s="65">
        <v>3</v>
      </c>
      <c r="D17" s="65">
        <v>4</v>
      </c>
      <c r="E17" s="65">
        <v>5</v>
      </c>
      <c r="F17" s="65">
        <v>6</v>
      </c>
      <c r="G17" s="65">
        <v>7</v>
      </c>
      <c r="H17" s="65">
        <v>8</v>
      </c>
      <c r="I17" s="65">
        <v>9</v>
      </c>
      <c r="J17" s="65">
        <v>10</v>
      </c>
      <c r="K17" s="65">
        <v>11</v>
      </c>
      <c r="L17" s="65">
        <v>12</v>
      </c>
      <c r="M17" s="65">
        <v>13</v>
      </c>
    </row>
    <row r="18" spans="1:13" s="6" customFormat="1" ht="16.5" x14ac:dyDescent="0.25">
      <c r="A18" s="81" t="s">
        <v>442</v>
      </c>
      <c r="B18" s="81" t="s">
        <v>442</v>
      </c>
      <c r="C18" s="81" t="s">
        <v>442</v>
      </c>
      <c r="D18" s="81" t="s">
        <v>442</v>
      </c>
      <c r="E18" s="81" t="s">
        <v>442</v>
      </c>
      <c r="F18" s="81" t="s">
        <v>442</v>
      </c>
      <c r="G18" s="81" t="s">
        <v>442</v>
      </c>
      <c r="H18" s="81" t="s">
        <v>442</v>
      </c>
      <c r="I18" s="81" t="s">
        <v>442</v>
      </c>
      <c r="J18" s="81" t="s">
        <v>442</v>
      </c>
      <c r="K18" s="81" t="s">
        <v>442</v>
      </c>
      <c r="L18" s="81" t="s">
        <v>442</v>
      </c>
      <c r="M18" s="81" t="s">
        <v>442</v>
      </c>
    </row>
    <row r="19" spans="1:13" ht="49.5" customHeight="1" x14ac:dyDescent="0.25">
      <c r="A19" s="403" t="s">
        <v>907</v>
      </c>
      <c r="B19" s="403"/>
      <c r="C19" s="403"/>
      <c r="D19" s="403"/>
      <c r="E19" s="403"/>
      <c r="F19" s="403"/>
      <c r="G19" s="403"/>
      <c r="H19" s="68"/>
      <c r="I19" s="68"/>
      <c r="J19" s="43"/>
      <c r="K19" s="43"/>
    </row>
    <row r="23" spans="1:13" x14ac:dyDescent="0.25">
      <c r="D23" s="159"/>
      <c r="E23" s="159"/>
      <c r="F23" s="159"/>
      <c r="G23" s="159"/>
      <c r="H23" s="159"/>
    </row>
    <row r="24" spans="1:13" x14ac:dyDescent="0.25">
      <c r="D24" s="159"/>
      <c r="E24" s="159"/>
      <c r="F24" s="159"/>
      <c r="G24" s="159"/>
      <c r="H24" s="159"/>
    </row>
    <row r="25" spans="1:13" x14ac:dyDescent="0.25">
      <c r="D25" s="159"/>
      <c r="E25" s="159"/>
      <c r="F25" s="159"/>
      <c r="G25" s="159"/>
      <c r="H25" s="159"/>
    </row>
    <row r="26" spans="1:13" x14ac:dyDescent="0.25">
      <c r="D26" s="159"/>
      <c r="E26" s="159"/>
      <c r="F26" s="159"/>
      <c r="G26" s="159"/>
      <c r="H26" s="159"/>
    </row>
    <row r="27" spans="1:13" x14ac:dyDescent="0.25">
      <c r="D27" s="159"/>
      <c r="E27" s="159"/>
      <c r="F27" s="159"/>
      <c r="G27" s="159"/>
      <c r="H27" s="159"/>
    </row>
    <row r="28" spans="1:13" x14ac:dyDescent="0.25">
      <c r="D28" s="159"/>
      <c r="E28" s="159"/>
      <c r="F28" s="159"/>
      <c r="G28" s="159"/>
      <c r="H28" s="159"/>
    </row>
    <row r="29" spans="1:13" x14ac:dyDescent="0.25">
      <c r="D29" s="159"/>
      <c r="E29" s="159"/>
      <c r="F29" s="159"/>
      <c r="G29" s="159"/>
      <c r="H29" s="159"/>
    </row>
    <row r="30" spans="1:13" x14ac:dyDescent="0.25">
      <c r="D30" s="159"/>
      <c r="E30" s="159"/>
      <c r="F30" s="159"/>
      <c r="G30" s="159"/>
      <c r="H30" s="159"/>
    </row>
    <row r="31" spans="1:13" x14ac:dyDescent="0.25">
      <c r="D31" s="159"/>
      <c r="E31" s="159"/>
      <c r="F31" s="159"/>
      <c r="G31" s="159"/>
      <c r="H31" s="159"/>
    </row>
    <row r="32" spans="1:13" x14ac:dyDescent="0.25">
      <c r="D32" s="159"/>
      <c r="E32" s="159"/>
      <c r="F32" s="159"/>
      <c r="G32" s="159"/>
      <c r="H32" s="159"/>
    </row>
    <row r="33" spans="4:8" x14ac:dyDescent="0.25">
      <c r="D33" s="159"/>
      <c r="E33" s="159"/>
      <c r="F33" s="159"/>
      <c r="G33" s="159"/>
      <c r="H33" s="159"/>
    </row>
    <row r="34" spans="4:8" x14ac:dyDescent="0.25">
      <c r="D34" s="159"/>
      <c r="E34" s="159"/>
      <c r="F34" s="159"/>
      <c r="G34" s="159"/>
      <c r="H34" s="159"/>
    </row>
    <row r="35" spans="4:8" x14ac:dyDescent="0.25">
      <c r="D35" s="159"/>
      <c r="E35" s="159"/>
      <c r="F35" s="159"/>
      <c r="G35" s="159"/>
      <c r="H35" s="159"/>
    </row>
    <row r="36" spans="4:8" x14ac:dyDescent="0.25">
      <c r="D36" s="159"/>
      <c r="E36" s="159"/>
      <c r="F36" s="159"/>
      <c r="G36" s="159"/>
      <c r="H36" s="159"/>
    </row>
    <row r="37" spans="4:8" x14ac:dyDescent="0.25">
      <c r="D37" s="159"/>
      <c r="E37" s="159"/>
      <c r="F37" s="159"/>
      <c r="G37" s="159"/>
      <c r="H37" s="159"/>
    </row>
    <row r="38" spans="4:8" x14ac:dyDescent="0.25">
      <c r="D38" s="159"/>
      <c r="E38" s="159"/>
      <c r="F38" s="159"/>
      <c r="G38" s="159"/>
      <c r="H38" s="159"/>
    </row>
    <row r="39" spans="4:8" x14ac:dyDescent="0.25">
      <c r="D39" s="159"/>
      <c r="E39" s="159"/>
      <c r="F39" s="159"/>
      <c r="G39" s="159"/>
      <c r="H39" s="159"/>
    </row>
    <row r="40" spans="4:8" x14ac:dyDescent="0.25">
      <c r="D40" s="159"/>
      <c r="E40" s="159"/>
      <c r="F40" s="159"/>
      <c r="G40" s="159"/>
      <c r="H40" s="159"/>
    </row>
    <row r="41" spans="4:8" x14ac:dyDescent="0.25">
      <c r="D41" s="159"/>
      <c r="E41" s="159"/>
      <c r="F41" s="159"/>
      <c r="G41" s="159"/>
      <c r="H41" s="159"/>
    </row>
    <row r="42" spans="4:8" x14ac:dyDescent="0.25">
      <c r="D42" s="159"/>
      <c r="E42" s="159"/>
      <c r="F42" s="159"/>
      <c r="G42" s="159"/>
      <c r="H42" s="159"/>
    </row>
    <row r="43" spans="4:8" x14ac:dyDescent="0.25">
      <c r="D43" s="159"/>
      <c r="E43" s="159"/>
      <c r="F43" s="159"/>
      <c r="G43" s="159"/>
      <c r="H43" s="159"/>
    </row>
    <row r="44" spans="4:8" x14ac:dyDescent="0.25">
      <c r="D44" s="159"/>
      <c r="E44" s="159"/>
      <c r="F44" s="159"/>
      <c r="G44" s="159"/>
      <c r="H44" s="159"/>
    </row>
    <row r="45" spans="4:8" x14ac:dyDescent="0.25">
      <c r="D45" s="159"/>
      <c r="E45" s="159"/>
      <c r="F45" s="159"/>
      <c r="G45" s="159"/>
      <c r="H45" s="159"/>
    </row>
    <row r="46" spans="4:8" x14ac:dyDescent="0.25">
      <c r="D46" s="159"/>
      <c r="E46" s="159"/>
      <c r="F46" s="159"/>
      <c r="G46" s="159"/>
      <c r="H46" s="159"/>
    </row>
    <row r="47" spans="4:8" x14ac:dyDescent="0.25">
      <c r="D47" s="159"/>
      <c r="E47" s="159"/>
      <c r="F47" s="159"/>
      <c r="G47" s="159"/>
      <c r="H47" s="159"/>
    </row>
    <row r="48" spans="4:8" x14ac:dyDescent="0.25">
      <c r="D48" s="159"/>
      <c r="E48" s="159"/>
      <c r="F48" s="159"/>
      <c r="G48" s="159"/>
      <c r="H48" s="159"/>
    </row>
    <row r="49" spans="4:8" x14ac:dyDescent="0.25">
      <c r="D49" s="159"/>
      <c r="E49" s="159"/>
      <c r="F49" s="159"/>
      <c r="G49" s="159"/>
      <c r="H49" s="159"/>
    </row>
    <row r="50" spans="4:8" x14ac:dyDescent="0.25">
      <c r="D50" s="159"/>
      <c r="E50" s="159"/>
      <c r="F50" s="159"/>
      <c r="G50" s="159"/>
      <c r="H50" s="159"/>
    </row>
    <row r="51" spans="4:8" x14ac:dyDescent="0.25">
      <c r="D51" s="159"/>
      <c r="E51" s="159"/>
      <c r="F51" s="159"/>
      <c r="G51" s="159"/>
      <c r="H51" s="159"/>
    </row>
    <row r="52" spans="4:8" x14ac:dyDescent="0.25">
      <c r="D52" s="159"/>
      <c r="E52" s="159"/>
      <c r="F52" s="159"/>
      <c r="G52" s="159"/>
      <c r="H52" s="159"/>
    </row>
    <row r="53" spans="4:8" x14ac:dyDescent="0.25">
      <c r="D53" s="159"/>
      <c r="E53" s="159"/>
      <c r="F53" s="159"/>
      <c r="G53" s="159"/>
      <c r="H53" s="159"/>
    </row>
    <row r="54" spans="4:8" x14ac:dyDescent="0.25">
      <c r="D54" s="159"/>
      <c r="E54" s="159"/>
      <c r="F54" s="159"/>
      <c r="G54" s="159"/>
      <c r="H54" s="159"/>
    </row>
    <row r="55" spans="4:8" x14ac:dyDescent="0.25">
      <c r="D55" s="159"/>
      <c r="E55" s="159"/>
      <c r="F55" s="159"/>
      <c r="G55" s="159"/>
      <c r="H55" s="159"/>
    </row>
    <row r="56" spans="4:8" x14ac:dyDescent="0.25">
      <c r="D56" s="159"/>
      <c r="E56" s="159"/>
      <c r="F56" s="159"/>
      <c r="G56" s="159"/>
      <c r="H56" s="159"/>
    </row>
    <row r="57" spans="4:8" x14ac:dyDescent="0.25">
      <c r="D57" s="159"/>
      <c r="E57" s="159"/>
      <c r="F57" s="159"/>
      <c r="G57" s="159"/>
      <c r="H57" s="159"/>
    </row>
    <row r="58" spans="4:8" x14ac:dyDescent="0.25">
      <c r="D58" s="159"/>
      <c r="E58" s="159"/>
      <c r="F58" s="159"/>
      <c r="G58" s="159"/>
      <c r="H58" s="159"/>
    </row>
    <row r="59" spans="4:8" x14ac:dyDescent="0.25">
      <c r="D59" s="159"/>
      <c r="E59" s="159"/>
      <c r="F59" s="159"/>
      <c r="G59" s="159"/>
      <c r="H59" s="159"/>
    </row>
    <row r="60" spans="4:8" x14ac:dyDescent="0.25">
      <c r="D60" s="159"/>
      <c r="E60" s="159"/>
      <c r="F60" s="159"/>
      <c r="G60" s="159"/>
      <c r="H60" s="159"/>
    </row>
    <row r="61" spans="4:8" x14ac:dyDescent="0.25">
      <c r="D61" s="159"/>
      <c r="E61" s="159"/>
      <c r="F61" s="159"/>
      <c r="G61" s="159"/>
      <c r="H61" s="159"/>
    </row>
    <row r="62" spans="4:8" x14ac:dyDescent="0.25">
      <c r="D62" s="159"/>
      <c r="E62" s="159"/>
      <c r="F62" s="159"/>
      <c r="G62" s="159"/>
      <c r="H62" s="159"/>
    </row>
    <row r="63" spans="4:8" x14ac:dyDescent="0.25">
      <c r="D63" s="159"/>
      <c r="E63" s="159"/>
      <c r="F63" s="159"/>
      <c r="G63" s="159"/>
      <c r="H63" s="159"/>
    </row>
    <row r="64" spans="4:8" x14ac:dyDescent="0.25">
      <c r="D64" s="159"/>
      <c r="E64" s="159"/>
      <c r="F64" s="159"/>
      <c r="G64" s="159"/>
      <c r="H64" s="159"/>
    </row>
    <row r="65" spans="4:8" x14ac:dyDescent="0.25">
      <c r="D65" s="159"/>
      <c r="E65" s="159"/>
      <c r="F65" s="159"/>
      <c r="G65" s="159"/>
      <c r="H65" s="159"/>
    </row>
    <row r="66" spans="4:8" x14ac:dyDescent="0.25">
      <c r="D66" s="159"/>
      <c r="E66" s="159"/>
      <c r="F66" s="159"/>
      <c r="G66" s="159"/>
      <c r="H66" s="159"/>
    </row>
    <row r="67" spans="4:8" x14ac:dyDescent="0.25">
      <c r="D67" s="159"/>
      <c r="E67" s="159"/>
      <c r="F67" s="159"/>
      <c r="G67" s="159"/>
      <c r="H67" s="159"/>
    </row>
    <row r="68" spans="4:8" x14ac:dyDescent="0.25">
      <c r="D68" s="159"/>
      <c r="E68" s="159"/>
      <c r="F68" s="159"/>
      <c r="G68" s="159"/>
      <c r="H68" s="159"/>
    </row>
    <row r="69" spans="4:8" x14ac:dyDescent="0.25">
      <c r="D69" s="159"/>
      <c r="E69" s="159"/>
      <c r="F69" s="159"/>
      <c r="G69" s="159"/>
      <c r="H69" s="159"/>
    </row>
    <row r="70" spans="4:8" x14ac:dyDescent="0.25">
      <c r="D70" s="159"/>
      <c r="E70" s="159"/>
      <c r="F70" s="159"/>
      <c r="G70" s="159"/>
      <c r="H70" s="159"/>
    </row>
    <row r="71" spans="4:8" x14ac:dyDescent="0.25">
      <c r="D71" s="159"/>
      <c r="E71" s="159"/>
      <c r="F71" s="159"/>
      <c r="G71" s="159"/>
      <c r="H71" s="159"/>
    </row>
    <row r="72" spans="4:8" x14ac:dyDescent="0.25">
      <c r="D72" s="159"/>
      <c r="E72" s="159"/>
      <c r="F72" s="159"/>
      <c r="G72" s="159"/>
      <c r="H72" s="159"/>
    </row>
    <row r="73" spans="4:8" x14ac:dyDescent="0.25">
      <c r="D73" s="159"/>
      <c r="E73" s="159"/>
      <c r="F73" s="159"/>
      <c r="G73" s="159"/>
      <c r="H73" s="159"/>
    </row>
    <row r="74" spans="4:8" x14ac:dyDescent="0.25">
      <c r="D74" s="159"/>
      <c r="E74" s="159"/>
      <c r="F74" s="159"/>
      <c r="G74" s="159"/>
      <c r="H74" s="159"/>
    </row>
    <row r="75" spans="4:8" x14ac:dyDescent="0.25">
      <c r="D75" s="159"/>
      <c r="E75" s="159"/>
      <c r="F75" s="159"/>
      <c r="G75" s="159"/>
      <c r="H75" s="159"/>
    </row>
    <row r="76" spans="4:8" x14ac:dyDescent="0.25">
      <c r="D76" s="159"/>
      <c r="E76" s="159"/>
      <c r="F76" s="159"/>
      <c r="G76" s="159"/>
      <c r="H76" s="159"/>
    </row>
    <row r="77" spans="4:8" x14ac:dyDescent="0.25">
      <c r="D77" s="159"/>
      <c r="E77" s="159"/>
      <c r="F77" s="159"/>
      <c r="G77" s="159"/>
      <c r="H77" s="159"/>
    </row>
    <row r="78" spans="4:8" x14ac:dyDescent="0.25">
      <c r="D78" s="159"/>
      <c r="E78" s="159"/>
      <c r="F78" s="159"/>
      <c r="G78" s="159"/>
      <c r="H78" s="159"/>
    </row>
    <row r="79" spans="4:8" x14ac:dyDescent="0.25">
      <c r="D79" s="159"/>
      <c r="E79" s="159"/>
      <c r="F79" s="159"/>
      <c r="G79" s="159"/>
      <c r="H79" s="159"/>
    </row>
    <row r="80" spans="4:8" x14ac:dyDescent="0.25">
      <c r="D80" s="159"/>
      <c r="E80" s="159"/>
      <c r="F80" s="159"/>
      <c r="G80" s="159"/>
      <c r="H80" s="159"/>
    </row>
    <row r="81" spans="4:8" x14ac:dyDescent="0.25">
      <c r="D81" s="159"/>
      <c r="E81" s="159"/>
      <c r="F81" s="159"/>
      <c r="G81" s="159"/>
      <c r="H81" s="159"/>
    </row>
    <row r="82" spans="4:8" x14ac:dyDescent="0.25">
      <c r="D82" s="159"/>
      <c r="E82" s="159"/>
      <c r="F82" s="159"/>
      <c r="G82" s="159"/>
      <c r="H82" s="159"/>
    </row>
    <row r="83" spans="4:8" x14ac:dyDescent="0.25">
      <c r="D83" s="159"/>
      <c r="E83" s="159"/>
      <c r="F83" s="159"/>
      <c r="G83" s="159"/>
      <c r="H83" s="159"/>
    </row>
    <row r="84" spans="4:8" x14ac:dyDescent="0.25">
      <c r="D84" s="159"/>
      <c r="E84" s="159"/>
      <c r="F84" s="159"/>
      <c r="G84" s="159"/>
      <c r="H84" s="159"/>
    </row>
    <row r="85" spans="4:8" x14ac:dyDescent="0.25">
      <c r="D85" s="159"/>
      <c r="E85" s="159"/>
      <c r="F85" s="159"/>
      <c r="G85" s="159"/>
      <c r="H85" s="159"/>
    </row>
    <row r="86" spans="4:8" x14ac:dyDescent="0.25">
      <c r="D86" s="159"/>
      <c r="E86" s="159"/>
      <c r="F86" s="159"/>
      <c r="G86" s="159"/>
      <c r="H86" s="159"/>
    </row>
    <row r="87" spans="4:8" x14ac:dyDescent="0.25">
      <c r="D87" s="159"/>
      <c r="E87" s="159"/>
      <c r="F87" s="159"/>
      <c r="G87" s="159"/>
      <c r="H87" s="159"/>
    </row>
    <row r="88" spans="4:8" x14ac:dyDescent="0.25">
      <c r="D88" s="159"/>
      <c r="E88" s="159"/>
      <c r="F88" s="159"/>
      <c r="G88" s="159"/>
      <c r="H88" s="159"/>
    </row>
    <row r="89" spans="4:8" x14ac:dyDescent="0.25">
      <c r="D89" s="159"/>
      <c r="E89" s="159"/>
      <c r="F89" s="159"/>
      <c r="G89" s="159"/>
      <c r="H89" s="159"/>
    </row>
    <row r="90" spans="4:8" x14ac:dyDescent="0.25">
      <c r="D90" s="159"/>
      <c r="E90" s="159"/>
      <c r="F90" s="159"/>
      <c r="G90" s="159"/>
      <c r="H90" s="159"/>
    </row>
    <row r="91" spans="4:8" x14ac:dyDescent="0.25">
      <c r="D91" s="159"/>
      <c r="E91" s="159"/>
      <c r="F91" s="159"/>
      <c r="G91" s="159"/>
      <c r="H91" s="159"/>
    </row>
    <row r="92" spans="4:8" x14ac:dyDescent="0.25">
      <c r="D92" s="159"/>
      <c r="E92" s="159"/>
      <c r="F92" s="159"/>
      <c r="G92" s="159"/>
      <c r="H92" s="159"/>
    </row>
    <row r="93" spans="4:8" x14ac:dyDescent="0.25">
      <c r="D93" s="159"/>
      <c r="E93" s="159"/>
      <c r="F93" s="159"/>
      <c r="G93" s="159"/>
      <c r="H93" s="159"/>
    </row>
    <row r="94" spans="4:8" x14ac:dyDescent="0.25">
      <c r="D94" s="159"/>
      <c r="E94" s="159"/>
      <c r="F94" s="159"/>
      <c r="G94" s="159"/>
      <c r="H94" s="159"/>
    </row>
    <row r="95" spans="4:8" x14ac:dyDescent="0.25">
      <c r="D95" s="159"/>
      <c r="E95" s="159"/>
      <c r="F95" s="159"/>
      <c r="G95" s="159"/>
      <c r="H95" s="159"/>
    </row>
    <row r="96" spans="4:8" x14ac:dyDescent="0.25">
      <c r="D96" s="159"/>
      <c r="E96" s="159"/>
      <c r="F96" s="159"/>
      <c r="G96" s="159"/>
      <c r="H96" s="159"/>
    </row>
    <row r="97" spans="4:8" x14ac:dyDescent="0.25">
      <c r="D97" s="159"/>
      <c r="E97" s="159"/>
      <c r="F97" s="159"/>
      <c r="G97" s="159"/>
      <c r="H97" s="159"/>
    </row>
    <row r="98" spans="4:8" x14ac:dyDescent="0.25">
      <c r="D98" s="159"/>
      <c r="E98" s="159"/>
      <c r="F98" s="159"/>
      <c r="G98" s="159"/>
      <c r="H98" s="159"/>
    </row>
    <row r="99" spans="4:8" x14ac:dyDescent="0.25">
      <c r="D99" s="159"/>
      <c r="E99" s="159"/>
      <c r="F99" s="159"/>
      <c r="G99" s="159"/>
      <c r="H99" s="159"/>
    </row>
    <row r="100" spans="4:8" x14ac:dyDescent="0.25">
      <c r="D100" s="159"/>
      <c r="E100" s="159"/>
      <c r="F100" s="159"/>
      <c r="G100" s="159"/>
      <c r="H100" s="159"/>
    </row>
    <row r="101" spans="4:8" x14ac:dyDescent="0.25">
      <c r="D101" s="159"/>
      <c r="E101" s="159"/>
      <c r="F101" s="159"/>
      <c r="G101" s="159"/>
      <c r="H101" s="159"/>
    </row>
    <row r="102" spans="4:8" x14ac:dyDescent="0.25">
      <c r="D102" s="159"/>
      <c r="E102" s="159"/>
      <c r="F102" s="159"/>
      <c r="G102" s="159"/>
      <c r="H102" s="159"/>
    </row>
    <row r="103" spans="4:8" x14ac:dyDescent="0.25">
      <c r="D103" s="159"/>
      <c r="E103" s="159"/>
      <c r="F103" s="159"/>
      <c r="G103" s="159"/>
      <c r="H103" s="159"/>
    </row>
    <row r="104" spans="4:8" x14ac:dyDescent="0.25">
      <c r="D104" s="159"/>
      <c r="E104" s="159"/>
      <c r="F104" s="159"/>
      <c r="G104" s="159"/>
      <c r="H104" s="159"/>
    </row>
    <row r="105" spans="4:8" x14ac:dyDescent="0.25">
      <c r="D105" s="159"/>
      <c r="E105" s="159"/>
      <c r="F105" s="159"/>
      <c r="G105" s="159"/>
      <c r="H105" s="159"/>
    </row>
    <row r="106" spans="4:8" x14ac:dyDescent="0.25">
      <c r="D106" s="159"/>
      <c r="E106" s="159"/>
      <c r="F106" s="159"/>
      <c r="G106" s="159"/>
      <c r="H106" s="159"/>
    </row>
    <row r="107" spans="4:8" x14ac:dyDescent="0.25">
      <c r="D107" s="159"/>
      <c r="E107" s="159"/>
      <c r="F107" s="159"/>
      <c r="G107" s="159"/>
      <c r="H107" s="159"/>
    </row>
    <row r="108" spans="4:8" x14ac:dyDescent="0.25">
      <c r="D108" s="159"/>
      <c r="E108" s="159"/>
      <c r="F108" s="159"/>
      <c r="G108" s="159"/>
      <c r="H108" s="159"/>
    </row>
    <row r="109" spans="4:8" x14ac:dyDescent="0.25">
      <c r="D109" s="159"/>
      <c r="E109" s="159"/>
      <c r="F109" s="159"/>
      <c r="G109" s="159"/>
      <c r="H109" s="159"/>
    </row>
    <row r="110" spans="4:8" x14ac:dyDescent="0.25">
      <c r="D110" s="159"/>
      <c r="E110" s="159"/>
      <c r="F110" s="159"/>
      <c r="G110" s="159"/>
      <c r="H110" s="159"/>
    </row>
    <row r="111" spans="4:8" x14ac:dyDescent="0.25">
      <c r="D111" s="159"/>
      <c r="E111" s="159"/>
      <c r="F111" s="159"/>
      <c r="G111" s="159"/>
      <c r="H111" s="159"/>
    </row>
    <row r="112" spans="4:8" x14ac:dyDescent="0.25">
      <c r="D112" s="159"/>
      <c r="E112" s="159"/>
      <c r="F112" s="159"/>
      <c r="G112" s="159"/>
      <c r="H112" s="159"/>
    </row>
    <row r="113" spans="4:8" x14ac:dyDescent="0.25">
      <c r="D113" s="159"/>
      <c r="E113" s="159"/>
      <c r="F113" s="159"/>
      <c r="G113" s="159"/>
      <c r="H113" s="159"/>
    </row>
    <row r="114" spans="4:8" x14ac:dyDescent="0.25">
      <c r="D114" s="159"/>
      <c r="E114" s="159"/>
      <c r="F114" s="159"/>
      <c r="G114" s="159"/>
      <c r="H114" s="159"/>
    </row>
    <row r="115" spans="4:8" x14ac:dyDescent="0.25">
      <c r="D115" s="159"/>
      <c r="E115" s="159"/>
      <c r="F115" s="159"/>
      <c r="G115" s="159"/>
      <c r="H115" s="159"/>
    </row>
    <row r="116" spans="4:8" x14ac:dyDescent="0.25">
      <c r="D116" s="159"/>
      <c r="E116" s="159"/>
      <c r="F116" s="159"/>
      <c r="G116" s="159"/>
      <c r="H116" s="159"/>
    </row>
    <row r="117" spans="4:8" x14ac:dyDescent="0.25">
      <c r="D117" s="159"/>
      <c r="E117" s="159"/>
      <c r="F117" s="159"/>
      <c r="G117" s="159"/>
      <c r="H117" s="159"/>
    </row>
    <row r="118" spans="4:8" x14ac:dyDescent="0.25">
      <c r="D118" s="159"/>
      <c r="E118" s="159"/>
      <c r="F118" s="159"/>
      <c r="G118" s="159"/>
      <c r="H118" s="159"/>
    </row>
    <row r="119" spans="4:8" x14ac:dyDescent="0.25">
      <c r="D119" s="159"/>
      <c r="E119" s="159"/>
      <c r="F119" s="159"/>
      <c r="G119" s="159"/>
      <c r="H119" s="159"/>
    </row>
    <row r="120" spans="4:8" x14ac:dyDescent="0.25">
      <c r="D120" s="159"/>
      <c r="E120" s="159"/>
      <c r="F120" s="159"/>
      <c r="G120" s="159"/>
      <c r="H120" s="159"/>
    </row>
    <row r="121" spans="4:8" x14ac:dyDescent="0.25">
      <c r="D121" s="159"/>
      <c r="E121" s="159"/>
      <c r="F121" s="159"/>
      <c r="G121" s="159"/>
      <c r="H121" s="159"/>
    </row>
    <row r="122" spans="4:8" x14ac:dyDescent="0.25">
      <c r="D122" s="159"/>
      <c r="E122" s="159"/>
      <c r="F122" s="159"/>
      <c r="G122" s="159"/>
      <c r="H122" s="159"/>
    </row>
    <row r="123" spans="4:8" x14ac:dyDescent="0.25">
      <c r="D123" s="159"/>
      <c r="E123" s="159"/>
      <c r="F123" s="159"/>
      <c r="G123" s="159"/>
      <c r="H123" s="159"/>
    </row>
    <row r="124" spans="4:8" x14ac:dyDescent="0.25">
      <c r="D124" s="159"/>
      <c r="E124" s="159"/>
      <c r="F124" s="159"/>
      <c r="G124" s="159"/>
      <c r="H124" s="159"/>
    </row>
    <row r="125" spans="4:8" x14ac:dyDescent="0.25">
      <c r="D125" s="159"/>
      <c r="E125" s="159"/>
      <c r="F125" s="159"/>
      <c r="G125" s="159"/>
      <c r="H125" s="159"/>
    </row>
    <row r="126" spans="4:8" x14ac:dyDescent="0.25">
      <c r="D126" s="159"/>
      <c r="E126" s="159"/>
      <c r="F126" s="159"/>
      <c r="G126" s="159"/>
      <c r="H126" s="159"/>
    </row>
    <row r="127" spans="4:8" x14ac:dyDescent="0.25">
      <c r="D127" s="159"/>
      <c r="E127" s="159"/>
      <c r="F127" s="159"/>
      <c r="G127" s="159"/>
      <c r="H127" s="159"/>
    </row>
    <row r="128" spans="4:8" x14ac:dyDescent="0.25">
      <c r="D128" s="159"/>
      <c r="E128" s="159"/>
      <c r="F128" s="159"/>
      <c r="G128" s="159"/>
      <c r="H128" s="159"/>
    </row>
    <row r="129" spans="4:8" x14ac:dyDescent="0.25">
      <c r="D129" s="159"/>
      <c r="E129" s="159"/>
      <c r="F129" s="159"/>
      <c r="G129" s="159"/>
      <c r="H129" s="159"/>
    </row>
    <row r="130" spans="4:8" x14ac:dyDescent="0.25">
      <c r="D130" s="159"/>
      <c r="E130" s="159"/>
      <c r="F130" s="159"/>
      <c r="G130" s="159"/>
      <c r="H130" s="159"/>
    </row>
    <row r="131" spans="4:8" x14ac:dyDescent="0.25">
      <c r="D131" s="159"/>
      <c r="E131" s="159"/>
      <c r="F131" s="159"/>
      <c r="G131" s="159"/>
      <c r="H131" s="159"/>
    </row>
    <row r="132" spans="4:8" x14ac:dyDescent="0.25">
      <c r="D132" s="159"/>
      <c r="E132" s="159"/>
      <c r="F132" s="159"/>
      <c r="G132" s="159"/>
      <c r="H132" s="159"/>
    </row>
    <row r="133" spans="4:8" x14ac:dyDescent="0.25">
      <c r="D133" s="159"/>
      <c r="E133" s="159"/>
      <c r="F133" s="159"/>
      <c r="G133" s="159"/>
      <c r="H133" s="159"/>
    </row>
    <row r="134" spans="4:8" x14ac:dyDescent="0.25">
      <c r="D134" s="159"/>
      <c r="E134" s="159"/>
      <c r="F134" s="159"/>
      <c r="G134" s="159"/>
      <c r="H134" s="159"/>
    </row>
    <row r="135" spans="4:8" x14ac:dyDescent="0.25">
      <c r="D135" s="159"/>
      <c r="E135" s="159"/>
      <c r="F135" s="159"/>
      <c r="G135" s="159"/>
      <c r="H135" s="159"/>
    </row>
    <row r="136" spans="4:8" x14ac:dyDescent="0.25">
      <c r="D136" s="159"/>
      <c r="E136" s="159"/>
      <c r="F136" s="159"/>
      <c r="G136" s="159"/>
      <c r="H136" s="159"/>
    </row>
    <row r="137" spans="4:8" x14ac:dyDescent="0.25">
      <c r="D137" s="159"/>
      <c r="E137" s="159"/>
      <c r="F137" s="159"/>
      <c r="G137" s="159"/>
      <c r="H137" s="159"/>
    </row>
    <row r="138" spans="4:8" x14ac:dyDescent="0.25">
      <c r="D138" s="159"/>
      <c r="E138" s="159"/>
      <c r="F138" s="159"/>
      <c r="G138" s="159"/>
      <c r="H138" s="159"/>
    </row>
    <row r="139" spans="4:8" x14ac:dyDescent="0.25">
      <c r="D139" s="159"/>
      <c r="E139" s="159"/>
      <c r="F139" s="159"/>
      <c r="G139" s="159"/>
      <c r="H139" s="159"/>
    </row>
    <row r="140" spans="4:8" x14ac:dyDescent="0.25">
      <c r="D140" s="159"/>
      <c r="E140" s="159"/>
      <c r="F140" s="159"/>
      <c r="G140" s="159"/>
      <c r="H140" s="159"/>
    </row>
    <row r="141" spans="4:8" x14ac:dyDescent="0.25">
      <c r="D141" s="159"/>
      <c r="E141" s="159"/>
      <c r="F141" s="159"/>
      <c r="G141" s="159"/>
      <c r="H141" s="159"/>
    </row>
    <row r="142" spans="4:8" x14ac:dyDescent="0.25">
      <c r="D142" s="159"/>
      <c r="E142" s="159"/>
      <c r="F142" s="159"/>
      <c r="G142" s="159"/>
      <c r="H142" s="159"/>
    </row>
    <row r="143" spans="4:8" x14ac:dyDescent="0.25">
      <c r="D143" s="159"/>
      <c r="E143" s="159"/>
      <c r="F143" s="159"/>
      <c r="G143" s="159"/>
      <c r="H143" s="159"/>
    </row>
    <row r="144" spans="4:8" x14ac:dyDescent="0.25">
      <c r="D144" s="159"/>
      <c r="E144" s="159"/>
      <c r="F144" s="159"/>
      <c r="G144" s="159"/>
      <c r="H144" s="159"/>
    </row>
    <row r="145" spans="4:8" x14ac:dyDescent="0.25">
      <c r="D145" s="159"/>
      <c r="E145" s="159"/>
      <c r="F145" s="159"/>
      <c r="G145" s="159"/>
      <c r="H145" s="159"/>
    </row>
    <row r="146" spans="4:8" x14ac:dyDescent="0.25">
      <c r="D146" s="159"/>
      <c r="E146" s="159"/>
      <c r="F146" s="159"/>
      <c r="G146" s="159"/>
      <c r="H146" s="159"/>
    </row>
    <row r="147" spans="4:8" x14ac:dyDescent="0.25">
      <c r="D147" s="159"/>
      <c r="E147" s="159"/>
      <c r="F147" s="159"/>
      <c r="G147" s="159"/>
      <c r="H147" s="159"/>
    </row>
    <row r="148" spans="4:8" x14ac:dyDescent="0.25">
      <c r="D148" s="159"/>
      <c r="E148" s="159"/>
      <c r="F148" s="159"/>
      <c r="G148" s="159"/>
      <c r="H148" s="159"/>
    </row>
    <row r="149" spans="4:8" x14ac:dyDescent="0.25">
      <c r="D149" s="159"/>
      <c r="E149" s="159"/>
      <c r="F149" s="159"/>
      <c r="G149" s="159"/>
      <c r="H149" s="159"/>
    </row>
    <row r="150" spans="4:8" x14ac:dyDescent="0.25">
      <c r="D150" s="159"/>
      <c r="E150" s="159"/>
      <c r="F150" s="159"/>
      <c r="G150" s="159"/>
      <c r="H150" s="159"/>
    </row>
    <row r="151" spans="4:8" x14ac:dyDescent="0.25">
      <c r="D151" s="159"/>
      <c r="E151" s="159"/>
      <c r="F151" s="159"/>
      <c r="G151" s="159"/>
      <c r="H151" s="159"/>
    </row>
    <row r="152" spans="4:8" x14ac:dyDescent="0.25">
      <c r="D152" s="159"/>
      <c r="E152" s="159"/>
      <c r="F152" s="159"/>
      <c r="G152" s="159"/>
      <c r="H152" s="159"/>
    </row>
    <row r="153" spans="4:8" x14ac:dyDescent="0.25">
      <c r="D153" s="159"/>
      <c r="E153" s="159"/>
      <c r="F153" s="159"/>
      <c r="G153" s="159"/>
      <c r="H153" s="159"/>
    </row>
    <row r="154" spans="4:8" x14ac:dyDescent="0.25">
      <c r="D154" s="159"/>
      <c r="E154" s="159"/>
      <c r="F154" s="159"/>
      <c r="G154" s="159"/>
      <c r="H154" s="159"/>
    </row>
    <row r="155" spans="4:8" x14ac:dyDescent="0.25">
      <c r="D155" s="159"/>
      <c r="E155" s="159"/>
      <c r="F155" s="159"/>
      <c r="G155" s="159"/>
      <c r="H155" s="159"/>
    </row>
    <row r="156" spans="4:8" x14ac:dyDescent="0.25">
      <c r="D156" s="159"/>
      <c r="E156" s="159"/>
      <c r="F156" s="159"/>
      <c r="G156" s="159"/>
      <c r="H156" s="159"/>
    </row>
    <row r="157" spans="4:8" x14ac:dyDescent="0.25">
      <c r="D157" s="159"/>
      <c r="E157" s="159"/>
      <c r="F157" s="159"/>
      <c r="G157" s="159"/>
      <c r="H157" s="159"/>
    </row>
    <row r="158" spans="4:8" x14ac:dyDescent="0.25">
      <c r="D158" s="159"/>
      <c r="E158" s="159"/>
      <c r="F158" s="159"/>
      <c r="G158" s="159"/>
      <c r="H158" s="159"/>
    </row>
    <row r="159" spans="4:8" x14ac:dyDescent="0.25">
      <c r="D159" s="159"/>
      <c r="E159" s="159"/>
      <c r="F159" s="159"/>
      <c r="G159" s="159"/>
      <c r="H159" s="159"/>
    </row>
    <row r="160" spans="4:8" x14ac:dyDescent="0.25">
      <c r="D160" s="159"/>
      <c r="E160" s="159"/>
      <c r="F160" s="159"/>
      <c r="G160" s="159"/>
      <c r="H160" s="159"/>
    </row>
    <row r="161" spans="4:8" x14ac:dyDescent="0.25">
      <c r="D161" s="159"/>
      <c r="E161" s="159"/>
      <c r="F161" s="159"/>
      <c r="G161" s="159"/>
      <c r="H161" s="159"/>
    </row>
    <row r="162" spans="4:8" x14ac:dyDescent="0.25">
      <c r="D162" s="159"/>
      <c r="E162" s="159"/>
      <c r="F162" s="159"/>
      <c r="G162" s="159"/>
      <c r="H162" s="159"/>
    </row>
    <row r="163" spans="4:8" x14ac:dyDescent="0.25">
      <c r="D163" s="159"/>
      <c r="E163" s="159"/>
      <c r="F163" s="159"/>
      <c r="G163" s="159"/>
      <c r="H163" s="159"/>
    </row>
    <row r="164" spans="4:8" x14ac:dyDescent="0.25">
      <c r="D164" s="159"/>
      <c r="E164" s="159"/>
      <c r="F164" s="159"/>
      <c r="G164" s="159"/>
      <c r="H164" s="159"/>
    </row>
    <row r="165" spans="4:8" x14ac:dyDescent="0.25">
      <c r="D165" s="159"/>
      <c r="E165" s="159"/>
      <c r="F165" s="159"/>
      <c r="G165" s="159"/>
      <c r="H165" s="159"/>
    </row>
    <row r="167" spans="4:8" x14ac:dyDescent="0.25">
      <c r="D167" s="159"/>
      <c r="E167" s="159"/>
      <c r="F167" s="159"/>
      <c r="G167" s="159"/>
      <c r="H167" s="159"/>
    </row>
    <row r="168" spans="4:8" x14ac:dyDescent="0.25">
      <c r="D168" s="159"/>
      <c r="E168" s="159"/>
      <c r="F168" s="159"/>
      <c r="G168" s="159"/>
      <c r="H168" s="159"/>
    </row>
    <row r="169" spans="4:8" x14ac:dyDescent="0.25">
      <c r="D169" s="159"/>
      <c r="E169" s="159"/>
      <c r="F169" s="159"/>
      <c r="G169" s="159"/>
      <c r="H169" s="159"/>
    </row>
    <row r="170" spans="4:8" x14ac:dyDescent="0.25">
      <c r="D170" s="159"/>
      <c r="E170" s="159"/>
      <c r="F170" s="159"/>
      <c r="G170" s="159"/>
      <c r="H170" s="159"/>
    </row>
    <row r="171" spans="4:8" x14ac:dyDescent="0.25">
      <c r="D171" s="159"/>
      <c r="E171" s="159"/>
      <c r="F171" s="159"/>
      <c r="G171" s="159"/>
      <c r="H171" s="159"/>
    </row>
    <row r="172" spans="4:8" x14ac:dyDescent="0.25">
      <c r="D172" s="159"/>
      <c r="E172" s="159"/>
      <c r="F172" s="159"/>
      <c r="G172" s="159"/>
      <c r="H172" s="159"/>
    </row>
    <row r="173" spans="4:8" x14ac:dyDescent="0.25">
      <c r="D173" s="159"/>
      <c r="E173" s="159"/>
      <c r="F173" s="159"/>
      <c r="G173" s="159"/>
      <c r="H173" s="159"/>
    </row>
    <row r="174" spans="4:8" x14ac:dyDescent="0.25">
      <c r="D174" s="159"/>
      <c r="E174" s="159"/>
      <c r="F174" s="159"/>
      <c r="G174" s="159"/>
      <c r="H174" s="159"/>
    </row>
    <row r="175" spans="4:8" x14ac:dyDescent="0.25">
      <c r="D175" s="159"/>
      <c r="E175" s="159"/>
      <c r="F175" s="159"/>
      <c r="G175" s="159"/>
      <c r="H175" s="159"/>
    </row>
    <row r="176" spans="4:8" x14ac:dyDescent="0.25">
      <c r="D176" s="159"/>
      <c r="E176" s="159"/>
      <c r="F176" s="159"/>
      <c r="G176" s="159"/>
      <c r="H176" s="159"/>
    </row>
    <row r="177" spans="4:8" x14ac:dyDescent="0.25">
      <c r="D177" s="159"/>
      <c r="E177" s="159"/>
      <c r="F177" s="159"/>
      <c r="G177" s="159"/>
      <c r="H177" s="159"/>
    </row>
    <row r="178" spans="4:8" x14ac:dyDescent="0.25">
      <c r="D178" s="159"/>
      <c r="E178" s="159"/>
      <c r="F178" s="159"/>
      <c r="G178" s="159"/>
      <c r="H178" s="159"/>
    </row>
    <row r="179" spans="4:8" x14ac:dyDescent="0.25">
      <c r="D179" s="159"/>
      <c r="E179" s="159"/>
      <c r="F179" s="159"/>
      <c r="G179" s="159"/>
      <c r="H179" s="159"/>
    </row>
    <row r="180" spans="4:8" x14ac:dyDescent="0.25">
      <c r="D180" s="159"/>
      <c r="E180" s="159"/>
      <c r="F180" s="159"/>
      <c r="G180" s="159"/>
      <c r="H180" s="159"/>
    </row>
    <row r="181" spans="4:8" x14ac:dyDescent="0.25">
      <c r="D181" s="159"/>
      <c r="E181" s="159"/>
      <c r="F181" s="159"/>
      <c r="G181" s="159"/>
      <c r="H181" s="159"/>
    </row>
    <row r="182" spans="4:8" x14ac:dyDescent="0.25">
      <c r="D182" s="159"/>
      <c r="E182" s="159"/>
      <c r="F182" s="159"/>
      <c r="G182" s="159"/>
      <c r="H182" s="159"/>
    </row>
    <row r="183" spans="4:8" x14ac:dyDescent="0.25">
      <c r="D183" s="159"/>
      <c r="E183" s="159"/>
      <c r="F183" s="159"/>
      <c r="G183" s="159"/>
      <c r="H183" s="159"/>
    </row>
    <row r="184" spans="4:8" x14ac:dyDescent="0.25">
      <c r="D184" s="159"/>
      <c r="E184" s="159"/>
      <c r="F184" s="159"/>
      <c r="G184" s="159"/>
      <c r="H184" s="159"/>
    </row>
    <row r="185" spans="4:8" x14ac:dyDescent="0.25">
      <c r="D185" s="159"/>
      <c r="E185" s="159"/>
      <c r="F185" s="159"/>
      <c r="G185" s="159"/>
      <c r="H185" s="159"/>
    </row>
    <row r="186" spans="4:8" x14ac:dyDescent="0.25">
      <c r="D186" s="159"/>
      <c r="E186" s="159"/>
      <c r="F186" s="159"/>
      <c r="G186" s="159"/>
      <c r="H186" s="159"/>
    </row>
    <row r="187" spans="4:8" x14ac:dyDescent="0.25">
      <c r="D187" s="159"/>
      <c r="E187" s="159"/>
      <c r="F187" s="159"/>
      <c r="G187" s="159"/>
      <c r="H187" s="159"/>
    </row>
    <row r="188" spans="4:8" x14ac:dyDescent="0.25">
      <c r="D188" s="159"/>
      <c r="E188" s="159"/>
      <c r="F188" s="159"/>
      <c r="G188" s="159"/>
      <c r="H188" s="159"/>
    </row>
    <row r="189" spans="4:8" x14ac:dyDescent="0.25">
      <c r="D189" s="159"/>
      <c r="E189" s="159"/>
      <c r="F189" s="159"/>
      <c r="G189" s="159"/>
      <c r="H189" s="159"/>
    </row>
    <row r="190" spans="4:8" x14ac:dyDescent="0.25">
      <c r="D190" s="159"/>
      <c r="E190" s="159"/>
      <c r="F190" s="159"/>
      <c r="G190" s="159"/>
      <c r="H190" s="159"/>
    </row>
    <row r="191" spans="4:8" x14ac:dyDescent="0.25">
      <c r="D191" s="159"/>
      <c r="E191" s="159"/>
      <c r="F191" s="159"/>
      <c r="G191" s="159"/>
      <c r="H191" s="159"/>
    </row>
    <row r="192" spans="4:8" x14ac:dyDescent="0.25">
      <c r="D192" s="159"/>
      <c r="E192" s="159"/>
      <c r="F192" s="159"/>
      <c r="G192" s="159"/>
      <c r="H192" s="159"/>
    </row>
    <row r="193" spans="4:8" x14ac:dyDescent="0.25">
      <c r="D193" s="159"/>
      <c r="E193" s="159"/>
      <c r="F193" s="159"/>
      <c r="G193" s="159"/>
      <c r="H193" s="159"/>
    </row>
    <row r="194" spans="4:8" x14ac:dyDescent="0.25">
      <c r="D194" s="159"/>
      <c r="E194" s="159"/>
      <c r="F194" s="159"/>
      <c r="G194" s="159"/>
      <c r="H194" s="159"/>
    </row>
    <row r="195" spans="4:8" x14ac:dyDescent="0.25">
      <c r="D195" s="159"/>
      <c r="E195" s="159"/>
      <c r="F195" s="159"/>
      <c r="G195" s="159"/>
      <c r="H195" s="159"/>
    </row>
    <row r="196" spans="4:8" x14ac:dyDescent="0.25">
      <c r="D196" s="159"/>
      <c r="E196" s="159"/>
      <c r="F196" s="159"/>
      <c r="G196" s="159"/>
      <c r="H196" s="159"/>
    </row>
    <row r="197" spans="4:8" x14ac:dyDescent="0.25">
      <c r="D197" s="159"/>
      <c r="E197" s="159"/>
      <c r="F197" s="159"/>
      <c r="G197" s="159"/>
      <c r="H197" s="159"/>
    </row>
    <row r="198" spans="4:8" x14ac:dyDescent="0.25">
      <c r="D198" s="159"/>
      <c r="E198" s="159"/>
      <c r="F198" s="159"/>
      <c r="G198" s="159"/>
      <c r="H198" s="159"/>
    </row>
    <row r="199" spans="4:8" x14ac:dyDescent="0.25">
      <c r="D199" s="159"/>
      <c r="E199" s="159"/>
      <c r="F199" s="159"/>
      <c r="G199" s="159"/>
      <c r="H199" s="159"/>
    </row>
    <row r="200" spans="4:8" x14ac:dyDescent="0.25">
      <c r="D200" s="159"/>
      <c r="E200" s="159"/>
      <c r="F200" s="159"/>
      <c r="G200" s="159"/>
      <c r="H200" s="159"/>
    </row>
    <row r="201" spans="4:8" x14ac:dyDescent="0.25">
      <c r="D201" s="159"/>
      <c r="E201" s="159"/>
      <c r="F201" s="159"/>
      <c r="G201" s="159"/>
      <c r="H201" s="159"/>
    </row>
    <row r="202" spans="4:8" x14ac:dyDescent="0.25">
      <c r="D202" s="159"/>
      <c r="E202" s="159"/>
      <c r="F202" s="159"/>
      <c r="G202" s="159"/>
      <c r="H202" s="159"/>
    </row>
    <row r="203" spans="4:8" x14ac:dyDescent="0.25">
      <c r="D203" s="159"/>
      <c r="E203" s="159"/>
      <c r="F203" s="159"/>
      <c r="G203" s="159"/>
      <c r="H203" s="159"/>
    </row>
    <row r="204" spans="4:8" x14ac:dyDescent="0.25">
      <c r="D204" s="159"/>
      <c r="E204" s="159"/>
      <c r="F204" s="159"/>
      <c r="G204" s="159"/>
      <c r="H204" s="159"/>
    </row>
    <row r="205" spans="4:8" x14ac:dyDescent="0.25">
      <c r="D205" s="159"/>
      <c r="E205" s="159"/>
      <c r="F205" s="159"/>
      <c r="G205" s="159"/>
      <c r="H205" s="159"/>
    </row>
    <row r="206" spans="4:8" x14ac:dyDescent="0.25">
      <c r="D206" s="159"/>
      <c r="E206" s="159"/>
      <c r="F206" s="159"/>
      <c r="G206" s="159"/>
      <c r="H206" s="159"/>
    </row>
    <row r="207" spans="4:8" x14ac:dyDescent="0.25">
      <c r="D207" s="159"/>
      <c r="E207" s="159"/>
      <c r="F207" s="159"/>
      <c r="G207" s="159"/>
      <c r="H207" s="159"/>
    </row>
    <row r="208" spans="4:8" x14ac:dyDescent="0.25">
      <c r="D208" s="159"/>
      <c r="E208" s="159"/>
      <c r="F208" s="159"/>
      <c r="G208" s="159"/>
      <c r="H208" s="159"/>
    </row>
    <row r="209" spans="4:8" x14ac:dyDescent="0.25">
      <c r="D209" s="159"/>
      <c r="E209" s="159"/>
      <c r="F209" s="159"/>
      <c r="G209" s="159"/>
      <c r="H209" s="159"/>
    </row>
    <row r="210" spans="4:8" x14ac:dyDescent="0.25">
      <c r="D210" s="159"/>
      <c r="E210" s="159"/>
      <c r="F210" s="159"/>
      <c r="G210" s="159"/>
      <c r="H210" s="159"/>
    </row>
    <row r="211" spans="4:8" x14ac:dyDescent="0.25">
      <c r="D211" s="159"/>
      <c r="E211" s="159"/>
      <c r="F211" s="159"/>
      <c r="G211" s="159"/>
      <c r="H211" s="159"/>
    </row>
    <row r="212" spans="4:8" x14ac:dyDescent="0.25">
      <c r="D212" s="159"/>
      <c r="E212" s="159"/>
      <c r="F212" s="159"/>
      <c r="G212" s="159"/>
      <c r="H212" s="159"/>
    </row>
    <row r="213" spans="4:8" x14ac:dyDescent="0.25">
      <c r="D213" s="159"/>
      <c r="E213" s="159"/>
      <c r="F213" s="159"/>
      <c r="G213" s="159"/>
      <c r="H213" s="159"/>
    </row>
    <row r="214" spans="4:8" x14ac:dyDescent="0.25">
      <c r="D214" s="159"/>
      <c r="E214" s="159"/>
      <c r="F214" s="159"/>
      <c r="G214" s="159"/>
      <c r="H214" s="159"/>
    </row>
    <row r="215" spans="4:8" x14ac:dyDescent="0.25">
      <c r="D215" s="159"/>
      <c r="E215" s="159"/>
      <c r="F215" s="159"/>
      <c r="G215" s="159"/>
      <c r="H215" s="159"/>
    </row>
    <row r="216" spans="4:8" x14ac:dyDescent="0.25">
      <c r="D216" s="159"/>
      <c r="E216" s="159"/>
      <c r="F216" s="159"/>
      <c r="G216" s="159"/>
      <c r="H216" s="159"/>
    </row>
    <row r="217" spans="4:8" x14ac:dyDescent="0.25">
      <c r="D217" s="159"/>
      <c r="E217" s="159"/>
      <c r="F217" s="159"/>
      <c r="G217" s="159"/>
      <c r="H217" s="159"/>
    </row>
    <row r="218" spans="4:8" x14ac:dyDescent="0.25">
      <c r="D218" s="159"/>
      <c r="E218" s="159"/>
      <c r="F218" s="159"/>
      <c r="G218" s="159"/>
      <c r="H218" s="159"/>
    </row>
    <row r="219" spans="4:8" x14ac:dyDescent="0.25">
      <c r="D219" s="159"/>
      <c r="E219" s="159"/>
      <c r="F219" s="159"/>
      <c r="G219" s="159"/>
      <c r="H219" s="159"/>
    </row>
    <row r="220" spans="4:8" x14ac:dyDescent="0.25">
      <c r="D220" s="159"/>
      <c r="E220" s="159"/>
      <c r="F220" s="159"/>
      <c r="G220" s="159"/>
      <c r="H220" s="159"/>
    </row>
    <row r="221" spans="4:8" x14ac:dyDescent="0.25">
      <c r="D221" s="159"/>
      <c r="E221" s="159"/>
      <c r="F221" s="159"/>
      <c r="G221" s="159"/>
      <c r="H221" s="159"/>
    </row>
    <row r="222" spans="4:8" x14ac:dyDescent="0.25">
      <c r="D222" s="159"/>
      <c r="E222" s="159"/>
      <c r="F222" s="159"/>
      <c r="G222" s="159"/>
      <c r="H222" s="159"/>
    </row>
    <row r="223" spans="4:8" x14ac:dyDescent="0.25">
      <c r="D223" s="159"/>
      <c r="E223" s="159"/>
      <c r="F223" s="159"/>
      <c r="G223" s="159"/>
      <c r="H223" s="159"/>
    </row>
    <row r="224" spans="4:8" x14ac:dyDescent="0.25">
      <c r="D224" s="159"/>
      <c r="E224" s="159"/>
      <c r="F224" s="159"/>
      <c r="G224" s="159"/>
      <c r="H224" s="159"/>
    </row>
    <row r="225" spans="4:8" x14ac:dyDescent="0.25">
      <c r="D225" s="159"/>
      <c r="E225" s="159"/>
      <c r="F225" s="159"/>
      <c r="G225" s="159"/>
      <c r="H225" s="159"/>
    </row>
    <row r="226" spans="4:8" x14ac:dyDescent="0.25">
      <c r="D226" s="159"/>
      <c r="E226" s="159"/>
      <c r="F226" s="159"/>
      <c r="G226" s="159"/>
      <c r="H226" s="159"/>
    </row>
    <row r="227" spans="4:8" x14ac:dyDescent="0.25">
      <c r="D227" s="159"/>
      <c r="E227" s="159"/>
      <c r="F227" s="159"/>
      <c r="G227" s="159"/>
      <c r="H227" s="159"/>
    </row>
    <row r="228" spans="4:8" x14ac:dyDescent="0.25">
      <c r="D228" s="159"/>
      <c r="E228" s="159"/>
      <c r="F228" s="159"/>
      <c r="G228" s="159"/>
      <c r="H228" s="159"/>
    </row>
    <row r="229" spans="4:8" x14ac:dyDescent="0.25">
      <c r="D229" s="159"/>
      <c r="E229" s="159"/>
      <c r="F229" s="159"/>
      <c r="G229" s="159"/>
      <c r="H229" s="159"/>
    </row>
    <row r="230" spans="4:8" x14ac:dyDescent="0.25">
      <c r="D230" s="159"/>
      <c r="E230" s="159"/>
      <c r="F230" s="159"/>
      <c r="G230" s="159"/>
      <c r="H230" s="159"/>
    </row>
    <row r="231" spans="4:8" x14ac:dyDescent="0.25">
      <c r="D231" s="159"/>
      <c r="E231" s="159"/>
      <c r="F231" s="159"/>
      <c r="G231" s="159"/>
      <c r="H231" s="159"/>
    </row>
    <row r="232" spans="4:8" x14ac:dyDescent="0.25">
      <c r="D232" s="159"/>
      <c r="E232" s="159"/>
      <c r="F232" s="159"/>
      <c r="G232" s="159"/>
      <c r="H232" s="159"/>
    </row>
    <row r="233" spans="4:8" x14ac:dyDescent="0.25">
      <c r="D233" s="159"/>
      <c r="E233" s="159"/>
      <c r="F233" s="159"/>
      <c r="G233" s="159"/>
      <c r="H233" s="159"/>
    </row>
    <row r="234" spans="4:8" x14ac:dyDescent="0.25">
      <c r="D234" s="159"/>
      <c r="E234" s="159"/>
      <c r="F234" s="159"/>
      <c r="G234" s="159"/>
      <c r="H234" s="159"/>
    </row>
    <row r="235" spans="4:8" x14ac:dyDescent="0.25">
      <c r="D235" s="159"/>
      <c r="E235" s="159"/>
      <c r="F235" s="159"/>
      <c r="G235" s="159"/>
      <c r="H235" s="159"/>
    </row>
    <row r="236" spans="4:8" x14ac:dyDescent="0.25">
      <c r="D236" s="159"/>
      <c r="E236" s="159"/>
      <c r="F236" s="159"/>
      <c r="G236" s="159"/>
      <c r="H236" s="159"/>
    </row>
    <row r="237" spans="4:8" x14ac:dyDescent="0.25">
      <c r="D237" s="159"/>
      <c r="E237" s="159"/>
      <c r="F237" s="159"/>
      <c r="G237" s="159"/>
      <c r="H237" s="159"/>
    </row>
    <row r="238" spans="4:8" x14ac:dyDescent="0.25">
      <c r="D238" s="159"/>
      <c r="E238" s="159"/>
      <c r="F238" s="159"/>
      <c r="G238" s="159"/>
      <c r="H238" s="159"/>
    </row>
    <row r="239" spans="4:8" x14ac:dyDescent="0.25">
      <c r="D239" s="159"/>
      <c r="E239" s="159"/>
      <c r="F239" s="159"/>
      <c r="G239" s="159"/>
      <c r="H239" s="159"/>
    </row>
    <row r="240" spans="4:8" x14ac:dyDescent="0.25">
      <c r="D240" s="159"/>
      <c r="E240" s="159"/>
      <c r="F240" s="159"/>
      <c r="G240" s="159"/>
      <c r="H240" s="159"/>
    </row>
    <row r="241" spans="4:8" x14ac:dyDescent="0.25">
      <c r="D241" s="159"/>
      <c r="E241" s="159"/>
      <c r="F241" s="159"/>
      <c r="G241" s="159"/>
      <c r="H241" s="159"/>
    </row>
    <row r="242" spans="4:8" x14ac:dyDescent="0.25">
      <c r="D242" s="159"/>
      <c r="E242" s="159"/>
      <c r="F242" s="159"/>
      <c r="G242" s="159"/>
      <c r="H242" s="159"/>
    </row>
    <row r="243" spans="4:8" x14ac:dyDescent="0.25">
      <c r="D243" s="159"/>
      <c r="E243" s="159"/>
      <c r="F243" s="159"/>
      <c r="G243" s="159"/>
      <c r="H243" s="159"/>
    </row>
    <row r="244" spans="4:8" x14ac:dyDescent="0.25">
      <c r="D244" s="159"/>
      <c r="E244" s="159"/>
      <c r="F244" s="159"/>
      <c r="G244" s="159"/>
      <c r="H244" s="159"/>
    </row>
    <row r="245" spans="4:8" x14ac:dyDescent="0.25">
      <c r="D245" s="159"/>
      <c r="E245" s="159"/>
      <c r="F245" s="159"/>
      <c r="G245" s="159"/>
      <c r="H245" s="159"/>
    </row>
    <row r="246" spans="4:8" x14ac:dyDescent="0.25">
      <c r="D246" s="159"/>
      <c r="E246" s="159"/>
      <c r="F246" s="159"/>
      <c r="G246" s="159"/>
      <c r="H246" s="159"/>
    </row>
    <row r="247" spans="4:8" x14ac:dyDescent="0.25">
      <c r="D247" s="159"/>
      <c r="E247" s="159"/>
      <c r="F247" s="159"/>
      <c r="G247" s="159"/>
      <c r="H247" s="159"/>
    </row>
    <row r="248" spans="4:8" x14ac:dyDescent="0.25">
      <c r="D248" s="159"/>
      <c r="E248" s="159"/>
      <c r="F248" s="159"/>
      <c r="G248" s="159"/>
      <c r="H248" s="159"/>
    </row>
    <row r="249" spans="4:8" x14ac:dyDescent="0.25">
      <c r="D249" s="159"/>
      <c r="E249" s="159"/>
      <c r="F249" s="159"/>
      <c r="G249" s="159"/>
      <c r="H249" s="159"/>
    </row>
    <row r="250" spans="4:8" x14ac:dyDescent="0.25">
      <c r="D250" s="159"/>
      <c r="E250" s="159"/>
      <c r="F250" s="159"/>
      <c r="G250" s="159"/>
      <c r="H250" s="159"/>
    </row>
    <row r="251" spans="4:8" x14ac:dyDescent="0.25">
      <c r="D251" s="159"/>
      <c r="E251" s="159"/>
      <c r="F251" s="159"/>
      <c r="G251" s="159"/>
      <c r="H251" s="159"/>
    </row>
    <row r="252" spans="4:8" x14ac:dyDescent="0.25">
      <c r="D252" s="159"/>
      <c r="E252" s="159"/>
      <c r="F252" s="159"/>
      <c r="G252" s="159"/>
      <c r="H252" s="159"/>
    </row>
    <row r="253" spans="4:8" x14ac:dyDescent="0.25">
      <c r="D253" s="159"/>
      <c r="E253" s="159"/>
      <c r="F253" s="159"/>
      <c r="G253" s="159"/>
      <c r="H253" s="159"/>
    </row>
    <row r="254" spans="4:8" x14ac:dyDescent="0.25">
      <c r="D254" s="159"/>
      <c r="E254" s="159"/>
      <c r="F254" s="159"/>
      <c r="G254" s="159"/>
      <c r="H254" s="159"/>
    </row>
    <row r="255" spans="4:8" x14ac:dyDescent="0.25">
      <c r="D255" s="159"/>
      <c r="E255" s="159"/>
      <c r="F255" s="159"/>
      <c r="G255" s="159"/>
      <c r="H255" s="159"/>
    </row>
    <row r="256" spans="4:8" x14ac:dyDescent="0.25">
      <c r="D256" s="159"/>
      <c r="E256" s="159"/>
      <c r="F256" s="159"/>
      <c r="G256" s="159"/>
      <c r="H256" s="159"/>
    </row>
    <row r="257" spans="4:8" x14ac:dyDescent="0.25">
      <c r="D257" s="159"/>
      <c r="E257" s="159"/>
      <c r="F257" s="159"/>
      <c r="G257" s="159"/>
      <c r="H257" s="159"/>
    </row>
    <row r="258" spans="4:8" x14ac:dyDescent="0.25">
      <c r="D258" s="159"/>
      <c r="E258" s="159"/>
      <c r="F258" s="159"/>
      <c r="G258" s="159"/>
      <c r="H258" s="159"/>
    </row>
    <row r="259" spans="4:8" x14ac:dyDescent="0.25">
      <c r="D259" s="159"/>
      <c r="E259" s="159"/>
      <c r="F259" s="159"/>
      <c r="G259" s="159"/>
      <c r="H259" s="159"/>
    </row>
    <row r="260" spans="4:8" x14ac:dyDescent="0.25">
      <c r="D260" s="159"/>
      <c r="E260" s="159"/>
      <c r="F260" s="159"/>
      <c r="G260" s="159"/>
      <c r="H260" s="159"/>
    </row>
    <row r="261" spans="4:8" x14ac:dyDescent="0.25">
      <c r="D261" s="159"/>
      <c r="E261" s="159"/>
      <c r="F261" s="159"/>
      <c r="G261" s="159"/>
      <c r="H261" s="159"/>
    </row>
    <row r="262" spans="4:8" x14ac:dyDescent="0.25">
      <c r="D262" s="159"/>
      <c r="E262" s="159"/>
      <c r="F262" s="159"/>
      <c r="G262" s="159"/>
      <c r="H262" s="159"/>
    </row>
    <row r="263" spans="4:8" x14ac:dyDescent="0.25">
      <c r="D263" s="159"/>
      <c r="E263" s="159"/>
      <c r="F263" s="159"/>
      <c r="G263" s="159"/>
      <c r="H263" s="159"/>
    </row>
    <row r="264" spans="4:8" x14ac:dyDescent="0.25">
      <c r="D264" s="159"/>
      <c r="E264" s="159"/>
      <c r="F264" s="159"/>
      <c r="G264" s="159"/>
      <c r="H264" s="159"/>
    </row>
    <row r="265" spans="4:8" x14ac:dyDescent="0.25">
      <c r="D265" s="159"/>
      <c r="E265" s="159"/>
      <c r="F265" s="159"/>
      <c r="G265" s="159"/>
      <c r="H265" s="159"/>
    </row>
    <row r="266" spans="4:8" x14ac:dyDescent="0.25">
      <c r="D266" s="159"/>
      <c r="E266" s="159"/>
      <c r="F266" s="159"/>
      <c r="G266" s="159"/>
      <c r="H266" s="159"/>
    </row>
    <row r="267" spans="4:8" x14ac:dyDescent="0.25">
      <c r="D267" s="159"/>
      <c r="E267" s="159"/>
      <c r="F267" s="159"/>
      <c r="G267" s="159"/>
      <c r="H267" s="159"/>
    </row>
    <row r="268" spans="4:8" x14ac:dyDescent="0.25">
      <c r="D268" s="159"/>
      <c r="E268" s="159"/>
      <c r="F268" s="159"/>
      <c r="G268" s="159"/>
      <c r="H268" s="159"/>
    </row>
    <row r="269" spans="4:8" x14ac:dyDescent="0.25">
      <c r="D269" s="159"/>
      <c r="E269" s="159"/>
      <c r="F269" s="159"/>
      <c r="G269" s="159"/>
      <c r="H269" s="159"/>
    </row>
    <row r="270" spans="4:8" x14ac:dyDescent="0.25">
      <c r="D270" s="159"/>
      <c r="E270" s="159"/>
      <c r="F270" s="159"/>
      <c r="G270" s="159"/>
      <c r="H270" s="159"/>
    </row>
    <row r="271" spans="4:8" x14ac:dyDescent="0.25">
      <c r="D271" s="159"/>
      <c r="E271" s="159"/>
      <c r="F271" s="159"/>
      <c r="G271" s="159"/>
      <c r="H271" s="159"/>
    </row>
    <row r="272" spans="4:8" x14ac:dyDescent="0.25">
      <c r="D272" s="159"/>
      <c r="E272" s="159"/>
      <c r="F272" s="159"/>
      <c r="G272" s="159"/>
      <c r="H272" s="159"/>
    </row>
    <row r="273" spans="4:8" x14ac:dyDescent="0.25">
      <c r="D273" s="159"/>
      <c r="E273" s="159"/>
      <c r="F273" s="159"/>
      <c r="G273" s="159"/>
      <c r="H273" s="159"/>
    </row>
    <row r="274" spans="4:8" x14ac:dyDescent="0.25">
      <c r="D274" s="159"/>
      <c r="E274" s="159"/>
      <c r="F274" s="159"/>
      <c r="G274" s="159"/>
      <c r="H274" s="159"/>
    </row>
    <row r="275" spans="4:8" x14ac:dyDescent="0.25">
      <c r="D275" s="159"/>
      <c r="E275" s="159"/>
      <c r="F275" s="159"/>
      <c r="G275" s="159"/>
      <c r="H275" s="159"/>
    </row>
    <row r="276" spans="4:8" x14ac:dyDescent="0.25">
      <c r="D276" s="159"/>
      <c r="E276" s="159"/>
      <c r="F276" s="159"/>
      <c r="G276" s="159"/>
      <c r="H276" s="159"/>
    </row>
    <row r="277" spans="4:8" x14ac:dyDescent="0.25">
      <c r="D277" s="159"/>
      <c r="E277" s="159"/>
      <c r="F277" s="159"/>
      <c r="G277" s="159"/>
      <c r="H277" s="159"/>
    </row>
    <row r="278" spans="4:8" x14ac:dyDescent="0.25">
      <c r="D278" s="159"/>
      <c r="E278" s="159"/>
      <c r="F278" s="159"/>
      <c r="G278" s="159"/>
      <c r="H278" s="159"/>
    </row>
    <row r="279" spans="4:8" x14ac:dyDescent="0.25">
      <c r="D279" s="159"/>
      <c r="E279" s="159"/>
      <c r="F279" s="159"/>
      <c r="G279" s="159"/>
      <c r="H279" s="159"/>
    </row>
    <row r="280" spans="4:8" x14ac:dyDescent="0.25">
      <c r="D280" s="159"/>
      <c r="E280" s="159"/>
      <c r="F280" s="159"/>
      <c r="G280" s="159"/>
      <c r="H280" s="159"/>
    </row>
    <row r="281" spans="4:8" x14ac:dyDescent="0.25">
      <c r="D281" s="159"/>
      <c r="E281" s="159"/>
      <c r="F281" s="159"/>
      <c r="G281" s="159"/>
      <c r="H281" s="159"/>
    </row>
    <row r="282" spans="4:8" x14ac:dyDescent="0.25">
      <c r="D282" s="159"/>
      <c r="E282" s="159"/>
      <c r="F282" s="159"/>
      <c r="G282" s="159"/>
      <c r="H282" s="159"/>
    </row>
    <row r="283" spans="4:8" x14ac:dyDescent="0.25">
      <c r="D283" s="159"/>
      <c r="E283" s="159"/>
      <c r="F283" s="159"/>
      <c r="G283" s="159"/>
      <c r="H283" s="159"/>
    </row>
    <row r="284" spans="4:8" x14ac:dyDescent="0.25">
      <c r="D284" s="159"/>
      <c r="E284" s="159"/>
      <c r="F284" s="159"/>
      <c r="G284" s="159"/>
      <c r="H284" s="159"/>
    </row>
    <row r="285" spans="4:8" x14ac:dyDescent="0.25">
      <c r="D285" s="159"/>
      <c r="E285" s="159"/>
      <c r="F285" s="159"/>
      <c r="G285" s="159"/>
      <c r="H285" s="159"/>
    </row>
    <row r="286" spans="4:8" x14ac:dyDescent="0.25">
      <c r="D286" s="159"/>
      <c r="E286" s="159"/>
      <c r="F286" s="159"/>
      <c r="G286" s="159"/>
      <c r="H286" s="159"/>
    </row>
    <row r="287" spans="4:8" x14ac:dyDescent="0.25">
      <c r="D287" s="159"/>
      <c r="E287" s="159"/>
      <c r="F287" s="159"/>
      <c r="G287" s="159"/>
      <c r="H287" s="159"/>
    </row>
    <row r="288" spans="4:8" x14ac:dyDescent="0.25">
      <c r="D288" s="159"/>
      <c r="E288" s="159"/>
      <c r="F288" s="159"/>
      <c r="G288" s="159"/>
      <c r="H288" s="159"/>
    </row>
    <row r="289" spans="4:8" x14ac:dyDescent="0.25">
      <c r="D289" s="159"/>
      <c r="E289" s="159"/>
      <c r="F289" s="159"/>
      <c r="G289" s="159"/>
      <c r="H289" s="159"/>
    </row>
    <row r="290" spans="4:8" x14ac:dyDescent="0.25">
      <c r="D290" s="159"/>
      <c r="E290" s="159"/>
      <c r="F290" s="159"/>
      <c r="G290" s="159"/>
      <c r="H290" s="159"/>
    </row>
    <row r="291" spans="4:8" x14ac:dyDescent="0.25">
      <c r="D291" s="159"/>
      <c r="E291" s="159"/>
      <c r="F291" s="159"/>
      <c r="G291" s="159"/>
      <c r="H291" s="159"/>
    </row>
    <row r="292" spans="4:8" x14ac:dyDescent="0.25">
      <c r="D292" s="159"/>
      <c r="E292" s="159"/>
      <c r="F292" s="159"/>
      <c r="G292" s="159"/>
      <c r="H292" s="159"/>
    </row>
    <row r="293" spans="4:8" x14ac:dyDescent="0.25">
      <c r="D293" s="159"/>
      <c r="E293" s="159"/>
      <c r="F293" s="159"/>
      <c r="G293" s="159"/>
      <c r="H293" s="159"/>
    </row>
    <row r="294" spans="4:8" x14ac:dyDescent="0.25">
      <c r="D294" s="159"/>
      <c r="E294" s="159"/>
      <c r="F294" s="159"/>
      <c r="G294" s="159"/>
      <c r="H294" s="159"/>
    </row>
    <row r="295" spans="4:8" x14ac:dyDescent="0.25">
      <c r="D295" s="159"/>
      <c r="E295" s="159"/>
      <c r="F295" s="159"/>
      <c r="G295" s="159"/>
      <c r="H295" s="159"/>
    </row>
    <row r="296" spans="4:8" x14ac:dyDescent="0.25">
      <c r="D296" s="159"/>
      <c r="E296" s="159"/>
      <c r="F296" s="159"/>
      <c r="G296" s="159"/>
      <c r="H296" s="159"/>
    </row>
    <row r="297" spans="4:8" x14ac:dyDescent="0.25">
      <c r="D297" s="159"/>
      <c r="E297" s="159"/>
      <c r="F297" s="159"/>
      <c r="G297" s="159"/>
      <c r="H297" s="159"/>
    </row>
    <row r="298" spans="4:8" x14ac:dyDescent="0.25">
      <c r="D298" s="159"/>
      <c r="E298" s="159"/>
      <c r="F298" s="159"/>
      <c r="G298" s="159"/>
      <c r="H298" s="159"/>
    </row>
    <row r="299" spans="4:8" x14ac:dyDescent="0.25">
      <c r="D299" s="159"/>
      <c r="E299" s="159"/>
      <c r="F299" s="159"/>
      <c r="G299" s="159"/>
      <c r="H299" s="159"/>
    </row>
    <row r="300" spans="4:8" x14ac:dyDescent="0.25">
      <c r="D300" s="159"/>
      <c r="E300" s="159"/>
      <c r="F300" s="159"/>
      <c r="G300" s="159"/>
      <c r="H300" s="159"/>
    </row>
    <row r="301" spans="4:8" x14ac:dyDescent="0.25">
      <c r="D301" s="159"/>
      <c r="E301" s="159"/>
      <c r="F301" s="159"/>
      <c r="G301" s="159"/>
      <c r="H301" s="159"/>
    </row>
    <row r="302" spans="4:8" x14ac:dyDescent="0.25">
      <c r="D302" s="159"/>
      <c r="E302" s="159"/>
      <c r="F302" s="159"/>
      <c r="G302" s="159"/>
      <c r="H302" s="159"/>
    </row>
    <row r="303" spans="4:8" x14ac:dyDescent="0.25">
      <c r="D303" s="159"/>
      <c r="E303" s="159"/>
      <c r="F303" s="159"/>
      <c r="G303" s="159"/>
      <c r="H303" s="159"/>
    </row>
    <row r="304" spans="4:8" x14ac:dyDescent="0.25">
      <c r="D304" s="159"/>
      <c r="E304" s="159"/>
      <c r="F304" s="159"/>
      <c r="G304" s="159"/>
      <c r="H304" s="159"/>
    </row>
    <row r="305" spans="4:8" x14ac:dyDescent="0.25">
      <c r="D305" s="159"/>
      <c r="E305" s="159"/>
      <c r="F305" s="159"/>
      <c r="G305" s="159"/>
      <c r="H305" s="159"/>
    </row>
    <row r="306" spans="4:8" x14ac:dyDescent="0.25">
      <c r="D306" s="159"/>
      <c r="E306" s="159"/>
      <c r="F306" s="159"/>
      <c r="G306" s="159"/>
      <c r="H306" s="159"/>
    </row>
    <row r="307" spans="4:8" x14ac:dyDescent="0.25">
      <c r="D307" s="159"/>
      <c r="E307" s="159"/>
      <c r="F307" s="159"/>
      <c r="G307" s="159"/>
      <c r="H307" s="159"/>
    </row>
    <row r="308" spans="4:8" x14ac:dyDescent="0.25">
      <c r="D308" s="159"/>
      <c r="E308" s="159"/>
      <c r="F308" s="159"/>
      <c r="G308" s="159"/>
      <c r="H308" s="159"/>
    </row>
    <row r="309" spans="4:8" x14ac:dyDescent="0.25">
      <c r="D309" s="159"/>
      <c r="E309" s="159"/>
      <c r="F309" s="159"/>
      <c r="G309" s="159"/>
      <c r="H309" s="159"/>
    </row>
    <row r="310" spans="4:8" x14ac:dyDescent="0.25">
      <c r="D310" s="159"/>
      <c r="E310" s="159"/>
      <c r="F310" s="159"/>
      <c r="G310" s="159"/>
      <c r="H310" s="159"/>
    </row>
    <row r="311" spans="4:8" x14ac:dyDescent="0.25">
      <c r="D311" s="159"/>
      <c r="E311" s="159"/>
      <c r="F311" s="159"/>
      <c r="G311" s="159"/>
      <c r="H311" s="159"/>
    </row>
    <row r="312" spans="4:8" x14ac:dyDescent="0.25">
      <c r="D312" s="159"/>
      <c r="E312" s="159"/>
      <c r="F312" s="159"/>
      <c r="G312" s="159"/>
      <c r="H312" s="159"/>
    </row>
    <row r="313" spans="4:8" x14ac:dyDescent="0.25">
      <c r="D313" s="159"/>
      <c r="E313" s="159"/>
      <c r="F313" s="159"/>
      <c r="G313" s="159"/>
      <c r="H313" s="159"/>
    </row>
    <row r="314" spans="4:8" x14ac:dyDescent="0.25">
      <c r="D314" s="159"/>
      <c r="E314" s="159"/>
      <c r="F314" s="159"/>
      <c r="G314" s="159"/>
      <c r="H314" s="159"/>
    </row>
    <row r="315" spans="4:8" x14ac:dyDescent="0.25">
      <c r="D315" s="159"/>
      <c r="E315" s="159"/>
      <c r="F315" s="159"/>
      <c r="G315" s="159"/>
      <c r="H315" s="159"/>
    </row>
    <row r="316" spans="4:8" x14ac:dyDescent="0.25">
      <c r="D316" s="159"/>
      <c r="E316" s="159"/>
      <c r="F316" s="159"/>
      <c r="G316" s="159"/>
      <c r="H316" s="159"/>
    </row>
    <row r="317" spans="4:8" x14ac:dyDescent="0.25">
      <c r="D317" s="159"/>
      <c r="E317" s="159"/>
      <c r="F317" s="159"/>
      <c r="G317" s="159"/>
      <c r="H317" s="159"/>
    </row>
    <row r="319" spans="4:8" x14ac:dyDescent="0.25">
      <c r="D319" s="159"/>
      <c r="E319" s="159"/>
      <c r="F319" s="159"/>
      <c r="G319" s="159"/>
      <c r="H319" s="159"/>
    </row>
    <row r="320" spans="4:8" x14ac:dyDescent="0.25">
      <c r="D320" s="159"/>
      <c r="E320" s="159"/>
      <c r="F320" s="159"/>
      <c r="G320" s="159"/>
      <c r="H320" s="159"/>
    </row>
    <row r="321" spans="4:8" x14ac:dyDescent="0.25">
      <c r="D321" s="159"/>
      <c r="E321" s="159"/>
      <c r="F321" s="159"/>
      <c r="G321" s="159"/>
      <c r="H321" s="159"/>
    </row>
    <row r="322" spans="4:8" x14ac:dyDescent="0.25">
      <c r="D322" s="159"/>
      <c r="E322" s="159"/>
      <c r="F322" s="159"/>
      <c r="G322" s="159"/>
      <c r="H322" s="159"/>
    </row>
    <row r="323" spans="4:8" x14ac:dyDescent="0.25">
      <c r="D323" s="159"/>
      <c r="E323" s="159"/>
      <c r="F323" s="159"/>
      <c r="G323" s="159"/>
      <c r="H323" s="159"/>
    </row>
    <row r="324" spans="4:8" x14ac:dyDescent="0.25">
      <c r="D324" s="159"/>
      <c r="E324" s="159"/>
      <c r="F324" s="159"/>
      <c r="G324" s="159"/>
      <c r="H324" s="159"/>
    </row>
    <row r="325" spans="4:8" x14ac:dyDescent="0.25">
      <c r="D325" s="159"/>
      <c r="E325" s="159"/>
      <c r="F325" s="159"/>
      <c r="G325" s="159"/>
      <c r="H325" s="159"/>
    </row>
    <row r="326" spans="4:8" x14ac:dyDescent="0.25">
      <c r="D326" s="159"/>
      <c r="E326" s="159"/>
      <c r="F326" s="159"/>
      <c r="G326" s="159"/>
      <c r="H326" s="159"/>
    </row>
    <row r="327" spans="4:8" x14ac:dyDescent="0.25">
      <c r="D327" s="159"/>
      <c r="E327" s="159"/>
      <c r="F327" s="159"/>
      <c r="G327" s="159"/>
      <c r="H327" s="159"/>
    </row>
    <row r="328" spans="4:8" x14ac:dyDescent="0.25">
      <c r="D328" s="159"/>
      <c r="E328" s="159"/>
      <c r="F328" s="159"/>
      <c r="G328" s="159"/>
      <c r="H328" s="159"/>
    </row>
    <row r="329" spans="4:8" x14ac:dyDescent="0.25">
      <c r="D329" s="159"/>
      <c r="E329" s="159"/>
      <c r="F329" s="159"/>
      <c r="G329" s="159"/>
      <c r="H329" s="159"/>
    </row>
    <row r="330" spans="4:8" x14ac:dyDescent="0.25">
      <c r="D330" s="159"/>
      <c r="E330" s="159"/>
      <c r="F330" s="159"/>
      <c r="G330" s="159"/>
      <c r="H330" s="159"/>
    </row>
    <row r="331" spans="4:8" x14ac:dyDescent="0.25">
      <c r="D331" s="159"/>
      <c r="E331" s="159"/>
      <c r="F331" s="159"/>
      <c r="G331" s="159"/>
      <c r="H331" s="159"/>
    </row>
    <row r="332" spans="4:8" x14ac:dyDescent="0.25">
      <c r="D332" s="159"/>
      <c r="E332" s="159"/>
      <c r="F332" s="159"/>
      <c r="G332" s="159"/>
      <c r="H332" s="159"/>
    </row>
    <row r="333" spans="4:8" x14ac:dyDescent="0.25">
      <c r="D333" s="159"/>
      <c r="E333" s="159"/>
      <c r="F333" s="159"/>
      <c r="G333" s="159"/>
      <c r="H333" s="159"/>
    </row>
    <row r="334" spans="4:8" x14ac:dyDescent="0.25">
      <c r="D334" s="159"/>
      <c r="E334" s="159"/>
      <c r="F334" s="159"/>
      <c r="G334" s="159"/>
      <c r="H334" s="159"/>
    </row>
    <row r="335" spans="4:8" x14ac:dyDescent="0.25">
      <c r="D335" s="159"/>
      <c r="E335" s="159"/>
      <c r="F335" s="159"/>
      <c r="G335" s="159"/>
      <c r="H335" s="159"/>
    </row>
    <row r="336" spans="4:8" x14ac:dyDescent="0.25">
      <c r="D336" s="159"/>
      <c r="E336" s="159"/>
      <c r="F336" s="159"/>
      <c r="G336" s="159"/>
      <c r="H336" s="159"/>
    </row>
    <row r="337" spans="4:8" x14ac:dyDescent="0.25">
      <c r="D337" s="159"/>
      <c r="E337" s="159"/>
      <c r="F337" s="159"/>
      <c r="G337" s="159"/>
      <c r="H337" s="159"/>
    </row>
    <row r="338" spans="4:8" x14ac:dyDescent="0.25">
      <c r="D338" s="159"/>
      <c r="E338" s="159"/>
      <c r="F338" s="159"/>
      <c r="G338" s="159"/>
      <c r="H338" s="159"/>
    </row>
    <row r="339" spans="4:8" x14ac:dyDescent="0.25">
      <c r="D339" s="159"/>
      <c r="E339" s="159"/>
      <c r="F339" s="159"/>
      <c r="G339" s="159"/>
      <c r="H339" s="159"/>
    </row>
    <row r="340" spans="4:8" x14ac:dyDescent="0.25">
      <c r="D340" s="159"/>
      <c r="E340" s="159"/>
      <c r="F340" s="159"/>
      <c r="G340" s="159"/>
      <c r="H340" s="159"/>
    </row>
    <row r="341" spans="4:8" x14ac:dyDescent="0.25">
      <c r="D341" s="159"/>
      <c r="E341" s="159"/>
      <c r="F341" s="159"/>
      <c r="G341" s="159"/>
      <c r="H341" s="159"/>
    </row>
    <row r="342" spans="4:8" x14ac:dyDescent="0.25">
      <c r="D342" s="159"/>
      <c r="E342" s="159"/>
      <c r="F342" s="159"/>
      <c r="G342" s="159"/>
      <c r="H342" s="159"/>
    </row>
    <row r="343" spans="4:8" x14ac:dyDescent="0.25">
      <c r="D343" s="159"/>
      <c r="E343" s="159"/>
      <c r="F343" s="159"/>
      <c r="G343" s="159"/>
      <c r="H343" s="159"/>
    </row>
    <row r="344" spans="4:8" x14ac:dyDescent="0.25">
      <c r="D344" s="159"/>
      <c r="E344" s="159"/>
      <c r="F344" s="159"/>
      <c r="G344" s="159"/>
      <c r="H344" s="159"/>
    </row>
    <row r="345" spans="4:8" x14ac:dyDescent="0.25">
      <c r="D345" s="159"/>
      <c r="E345" s="159"/>
      <c r="F345" s="159"/>
      <c r="G345" s="159"/>
      <c r="H345" s="159"/>
    </row>
    <row r="346" spans="4:8" x14ac:dyDescent="0.25">
      <c r="D346" s="159"/>
      <c r="E346" s="159"/>
      <c r="F346" s="159"/>
      <c r="G346" s="159"/>
      <c r="H346" s="159"/>
    </row>
    <row r="347" spans="4:8" x14ac:dyDescent="0.25">
      <c r="D347" s="159"/>
      <c r="E347" s="159"/>
      <c r="F347" s="159"/>
      <c r="G347" s="159"/>
      <c r="H347" s="159"/>
    </row>
    <row r="348" spans="4:8" x14ac:dyDescent="0.25">
      <c r="D348" s="159"/>
      <c r="E348" s="159"/>
      <c r="F348" s="159"/>
      <c r="G348" s="159"/>
      <c r="H348" s="159"/>
    </row>
    <row r="349" spans="4:8" x14ac:dyDescent="0.25">
      <c r="D349" s="159"/>
      <c r="E349" s="159"/>
      <c r="F349" s="159"/>
      <c r="G349" s="159"/>
      <c r="H349" s="159"/>
    </row>
    <row r="350" spans="4:8" x14ac:dyDescent="0.25">
      <c r="D350" s="159"/>
      <c r="E350" s="159"/>
      <c r="F350" s="159"/>
      <c r="G350" s="159"/>
      <c r="H350" s="159"/>
    </row>
    <row r="351" spans="4:8" x14ac:dyDescent="0.25">
      <c r="D351" s="159"/>
      <c r="E351" s="159"/>
      <c r="F351" s="159"/>
      <c r="G351" s="159"/>
      <c r="H351" s="159"/>
    </row>
    <row r="352" spans="4:8" x14ac:dyDescent="0.25">
      <c r="D352" s="159"/>
      <c r="E352" s="159"/>
      <c r="F352" s="159"/>
      <c r="G352" s="159"/>
      <c r="H352" s="159"/>
    </row>
    <row r="353" spans="4:8" x14ac:dyDescent="0.25">
      <c r="D353" s="159"/>
      <c r="E353" s="159"/>
      <c r="F353" s="159"/>
      <c r="G353" s="159"/>
      <c r="H353" s="159"/>
    </row>
    <row r="354" spans="4:8" x14ac:dyDescent="0.25">
      <c r="D354" s="159"/>
      <c r="E354" s="159"/>
      <c r="F354" s="159"/>
      <c r="G354" s="159"/>
      <c r="H354" s="159"/>
    </row>
    <row r="355" spans="4:8" x14ac:dyDescent="0.25">
      <c r="D355" s="159"/>
      <c r="E355" s="159"/>
      <c r="F355" s="159"/>
      <c r="G355" s="159"/>
      <c r="H355" s="159"/>
    </row>
    <row r="356" spans="4:8" x14ac:dyDescent="0.25">
      <c r="D356" s="159"/>
      <c r="E356" s="159"/>
      <c r="F356" s="159"/>
      <c r="G356" s="159"/>
      <c r="H356" s="159"/>
    </row>
    <row r="357" spans="4:8" x14ac:dyDescent="0.25">
      <c r="D357" s="159"/>
      <c r="E357" s="159"/>
      <c r="F357" s="159"/>
      <c r="G357" s="159"/>
      <c r="H357" s="159"/>
    </row>
    <row r="358" spans="4:8" x14ac:dyDescent="0.25">
      <c r="D358" s="159"/>
      <c r="E358" s="159"/>
      <c r="F358" s="159"/>
      <c r="G358" s="159"/>
      <c r="H358" s="159"/>
    </row>
    <row r="359" spans="4:8" x14ac:dyDescent="0.25">
      <c r="D359" s="159"/>
      <c r="E359" s="159"/>
      <c r="F359" s="159"/>
      <c r="G359" s="159"/>
      <c r="H359" s="159"/>
    </row>
    <row r="360" spans="4:8" x14ac:dyDescent="0.25">
      <c r="D360" s="159"/>
      <c r="E360" s="159"/>
      <c r="F360" s="159"/>
      <c r="G360" s="159"/>
      <c r="H360" s="159"/>
    </row>
    <row r="361" spans="4:8" x14ac:dyDescent="0.25">
      <c r="D361" s="159"/>
      <c r="E361" s="159"/>
      <c r="F361" s="159"/>
      <c r="G361" s="159"/>
      <c r="H361" s="159"/>
    </row>
    <row r="362" spans="4:8" x14ac:dyDescent="0.25">
      <c r="D362" s="159"/>
      <c r="E362" s="159"/>
      <c r="F362" s="159"/>
      <c r="G362" s="159"/>
      <c r="H362" s="159"/>
    </row>
    <row r="363" spans="4:8" x14ac:dyDescent="0.25">
      <c r="D363" s="159"/>
      <c r="E363" s="159"/>
      <c r="F363" s="159"/>
      <c r="G363" s="159"/>
      <c r="H363" s="159"/>
    </row>
    <row r="364" spans="4:8" x14ac:dyDescent="0.25">
      <c r="D364" s="159"/>
      <c r="E364" s="159"/>
      <c r="F364" s="159"/>
      <c r="G364" s="159"/>
      <c r="H364" s="159"/>
    </row>
    <row r="365" spans="4:8" x14ac:dyDescent="0.25">
      <c r="D365" s="159"/>
      <c r="E365" s="159"/>
      <c r="F365" s="159"/>
      <c r="G365" s="159"/>
      <c r="H365" s="159"/>
    </row>
    <row r="366" spans="4:8" x14ac:dyDescent="0.25">
      <c r="D366" s="159"/>
      <c r="E366" s="159"/>
      <c r="F366" s="159"/>
      <c r="G366" s="159"/>
      <c r="H366" s="159"/>
    </row>
    <row r="367" spans="4:8" x14ac:dyDescent="0.25">
      <c r="D367" s="159"/>
      <c r="E367" s="159"/>
      <c r="F367" s="159"/>
      <c r="G367" s="159"/>
      <c r="H367" s="159"/>
    </row>
    <row r="370" spans="4:8" x14ac:dyDescent="0.25">
      <c r="D370" s="4" t="s">
        <v>988</v>
      </c>
    </row>
    <row r="373" spans="4:8" x14ac:dyDescent="0.25">
      <c r="D373" s="159"/>
      <c r="E373" s="159"/>
      <c r="F373" s="159"/>
      <c r="G373" s="159"/>
      <c r="H373" s="161"/>
    </row>
    <row r="374" spans="4:8" x14ac:dyDescent="0.25">
      <c r="D374" s="159"/>
      <c r="E374" s="159"/>
      <c r="F374" s="159"/>
      <c r="G374" s="159"/>
      <c r="H374" s="161"/>
    </row>
    <row r="375" spans="4:8" x14ac:dyDescent="0.25">
      <c r="D375" s="159"/>
      <c r="E375" s="159"/>
      <c r="F375" s="159"/>
      <c r="G375" s="159"/>
      <c r="H375" s="161"/>
    </row>
    <row r="376" spans="4:8" x14ac:dyDescent="0.25">
      <c r="D376" s="159"/>
      <c r="E376" s="159"/>
      <c r="F376" s="159"/>
      <c r="G376" s="159"/>
      <c r="H376" s="161"/>
    </row>
    <row r="377" spans="4:8" x14ac:dyDescent="0.25">
      <c r="D377" s="159"/>
      <c r="E377" s="159"/>
      <c r="F377" s="159"/>
      <c r="G377" s="159"/>
      <c r="H377" s="161"/>
    </row>
    <row r="378" spans="4:8" x14ac:dyDescent="0.25">
      <c r="D378" s="159"/>
      <c r="E378" s="159"/>
      <c r="F378" s="159"/>
      <c r="G378" s="159"/>
      <c r="H378" s="161"/>
    </row>
    <row r="379" spans="4:8" x14ac:dyDescent="0.25">
      <c r="D379" s="159"/>
      <c r="E379" s="159"/>
      <c r="F379" s="159"/>
      <c r="G379" s="159"/>
      <c r="H379" s="161"/>
    </row>
    <row r="380" spans="4:8" x14ac:dyDescent="0.25">
      <c r="D380" s="159"/>
      <c r="E380" s="159"/>
      <c r="F380" s="159"/>
      <c r="G380" s="159"/>
      <c r="H380" s="161"/>
    </row>
    <row r="381" spans="4:8" x14ac:dyDescent="0.25">
      <c r="D381" s="159"/>
      <c r="E381" s="159"/>
      <c r="F381" s="159"/>
      <c r="G381" s="159"/>
      <c r="H381" s="161"/>
    </row>
    <row r="382" spans="4:8" x14ac:dyDescent="0.25">
      <c r="D382" s="159"/>
      <c r="E382" s="159"/>
      <c r="F382" s="159"/>
      <c r="G382" s="159"/>
      <c r="H382" s="161"/>
    </row>
    <row r="383" spans="4:8" x14ac:dyDescent="0.25">
      <c r="D383" s="159"/>
      <c r="E383" s="159"/>
      <c r="F383" s="159"/>
      <c r="G383" s="159"/>
      <c r="H383" s="161"/>
    </row>
    <row r="384" spans="4:8" x14ac:dyDescent="0.25">
      <c r="D384" s="159"/>
      <c r="E384" s="159"/>
      <c r="F384" s="159"/>
      <c r="G384" s="159"/>
      <c r="H384" s="161"/>
    </row>
    <row r="385" spans="4:8" x14ac:dyDescent="0.25">
      <c r="D385" s="159"/>
      <c r="E385" s="159"/>
      <c r="F385" s="159"/>
      <c r="G385" s="159"/>
      <c r="H385" s="161"/>
    </row>
    <row r="386" spans="4:8" x14ac:dyDescent="0.25">
      <c r="D386" s="159"/>
      <c r="E386" s="159"/>
      <c r="F386" s="159"/>
      <c r="G386" s="159"/>
      <c r="H386" s="161"/>
    </row>
    <row r="387" spans="4:8" x14ac:dyDescent="0.25">
      <c r="D387" s="159"/>
      <c r="E387" s="159"/>
      <c r="F387" s="159"/>
      <c r="G387" s="159"/>
      <c r="H387" s="161"/>
    </row>
    <row r="388" spans="4:8" x14ac:dyDescent="0.25">
      <c r="D388" s="159"/>
      <c r="E388" s="159"/>
      <c r="F388" s="159"/>
      <c r="G388" s="159"/>
      <c r="H388" s="161"/>
    </row>
    <row r="389" spans="4:8" x14ac:dyDescent="0.25">
      <c r="D389" s="159"/>
      <c r="E389" s="159"/>
      <c r="F389" s="159"/>
      <c r="G389" s="159"/>
      <c r="H389" s="161"/>
    </row>
    <row r="390" spans="4:8" x14ac:dyDescent="0.25">
      <c r="D390" s="159"/>
      <c r="E390" s="159"/>
      <c r="F390" s="159"/>
      <c r="G390" s="159"/>
      <c r="H390" s="161"/>
    </row>
    <row r="391" spans="4:8" x14ac:dyDescent="0.25">
      <c r="D391" s="159"/>
      <c r="E391" s="159"/>
      <c r="F391" s="159"/>
      <c r="G391" s="159"/>
      <c r="H391" s="161"/>
    </row>
    <row r="392" spans="4:8" x14ac:dyDescent="0.25">
      <c r="D392" s="159"/>
      <c r="E392" s="159"/>
      <c r="F392" s="159"/>
      <c r="G392" s="159"/>
      <c r="H392" s="161"/>
    </row>
    <row r="393" spans="4:8" x14ac:dyDescent="0.25">
      <c r="D393" s="159"/>
      <c r="E393" s="159"/>
      <c r="F393" s="159"/>
      <c r="G393" s="159"/>
      <c r="H393" s="161"/>
    </row>
    <row r="394" spans="4:8" x14ac:dyDescent="0.25">
      <c r="D394" s="159"/>
      <c r="E394" s="159"/>
      <c r="F394" s="159"/>
      <c r="G394" s="159"/>
      <c r="H394" s="161"/>
    </row>
    <row r="395" spans="4:8" x14ac:dyDescent="0.25">
      <c r="D395" s="159"/>
      <c r="E395" s="159"/>
      <c r="F395" s="159"/>
      <c r="G395" s="159"/>
      <c r="H395" s="161"/>
    </row>
    <row r="396" spans="4:8" x14ac:dyDescent="0.25">
      <c r="D396" s="159"/>
      <c r="E396" s="159"/>
      <c r="F396" s="159"/>
      <c r="G396" s="159"/>
      <c r="H396" s="161"/>
    </row>
    <row r="397" spans="4:8" x14ac:dyDescent="0.25">
      <c r="D397" s="159"/>
      <c r="E397" s="159"/>
      <c r="F397" s="159"/>
      <c r="G397" s="159"/>
      <c r="H397" s="161"/>
    </row>
    <row r="398" spans="4:8" x14ac:dyDescent="0.25">
      <c r="D398" s="159"/>
      <c r="E398" s="159"/>
      <c r="F398" s="159"/>
      <c r="G398" s="159"/>
      <c r="H398" s="161"/>
    </row>
    <row r="399" spans="4:8" x14ac:dyDescent="0.25">
      <c r="D399" s="159"/>
      <c r="E399" s="159"/>
      <c r="F399" s="159"/>
      <c r="G399" s="159"/>
      <c r="H399" s="161"/>
    </row>
    <row r="400" spans="4:8" x14ac:dyDescent="0.25">
      <c r="D400" s="159"/>
      <c r="E400" s="159"/>
      <c r="F400" s="159"/>
      <c r="G400" s="159"/>
      <c r="H400" s="161"/>
    </row>
    <row r="401" spans="4:8" x14ac:dyDescent="0.25">
      <c r="D401" s="159"/>
      <c r="E401" s="159"/>
      <c r="F401" s="159"/>
      <c r="G401" s="159"/>
      <c r="H401" s="161"/>
    </row>
    <row r="402" spans="4:8" x14ac:dyDescent="0.25">
      <c r="D402" s="159"/>
      <c r="E402" s="159"/>
      <c r="F402" s="159"/>
      <c r="G402" s="159"/>
      <c r="H402" s="161"/>
    </row>
    <row r="403" spans="4:8" x14ac:dyDescent="0.25">
      <c r="D403" s="159"/>
      <c r="E403" s="159"/>
      <c r="F403" s="159"/>
      <c r="G403" s="159"/>
      <c r="H403" s="161"/>
    </row>
    <row r="404" spans="4:8" x14ac:dyDescent="0.25">
      <c r="D404" s="159"/>
      <c r="E404" s="159"/>
      <c r="F404" s="159"/>
      <c r="G404" s="159"/>
      <c r="H404" s="161"/>
    </row>
    <row r="405" spans="4:8" x14ac:dyDescent="0.25">
      <c r="D405" s="159"/>
      <c r="E405" s="159"/>
      <c r="F405" s="159"/>
      <c r="G405" s="159"/>
      <c r="H405" s="161"/>
    </row>
    <row r="406" spans="4:8" x14ac:dyDescent="0.25">
      <c r="D406" s="159"/>
      <c r="E406" s="159"/>
      <c r="F406" s="159"/>
      <c r="G406" s="159"/>
      <c r="H406" s="161"/>
    </row>
    <row r="407" spans="4:8" x14ac:dyDescent="0.25">
      <c r="D407" s="159"/>
      <c r="E407" s="159"/>
      <c r="F407" s="159"/>
      <c r="G407" s="159"/>
      <c r="H407" s="161"/>
    </row>
    <row r="408" spans="4:8" x14ac:dyDescent="0.25">
      <c r="D408" s="159"/>
      <c r="E408" s="159"/>
      <c r="F408" s="159"/>
      <c r="G408" s="159"/>
      <c r="H408" s="161"/>
    </row>
    <row r="409" spans="4:8" x14ac:dyDescent="0.25">
      <c r="D409" s="159"/>
      <c r="E409" s="159"/>
      <c r="F409" s="159"/>
      <c r="G409" s="159"/>
      <c r="H409" s="161"/>
    </row>
    <row r="410" spans="4:8" x14ac:dyDescent="0.25">
      <c r="D410" s="159"/>
      <c r="E410" s="159"/>
      <c r="F410" s="159"/>
      <c r="G410" s="159"/>
      <c r="H410" s="161"/>
    </row>
    <row r="411" spans="4:8" x14ac:dyDescent="0.25">
      <c r="D411" s="159"/>
      <c r="E411" s="159"/>
      <c r="F411" s="159"/>
      <c r="G411" s="159"/>
      <c r="H411" s="161"/>
    </row>
    <row r="412" spans="4:8" x14ac:dyDescent="0.25">
      <c r="D412" s="159"/>
      <c r="E412" s="159"/>
      <c r="F412" s="159"/>
      <c r="G412" s="159"/>
      <c r="H412" s="161"/>
    </row>
    <row r="413" spans="4:8" x14ac:dyDescent="0.25">
      <c r="D413" s="159"/>
      <c r="E413" s="159"/>
      <c r="F413" s="159"/>
      <c r="G413" s="159"/>
      <c r="H413" s="161"/>
    </row>
    <row r="414" spans="4:8" x14ac:dyDescent="0.25">
      <c r="D414" s="159"/>
      <c r="E414" s="159"/>
      <c r="F414" s="159"/>
      <c r="G414" s="159"/>
      <c r="H414" s="161"/>
    </row>
    <row r="415" spans="4:8" x14ac:dyDescent="0.25">
      <c r="D415" s="159"/>
      <c r="E415" s="159"/>
      <c r="F415" s="159"/>
      <c r="G415" s="159"/>
      <c r="H415" s="161"/>
    </row>
    <row r="416" spans="4:8" x14ac:dyDescent="0.25">
      <c r="D416" s="159"/>
      <c r="E416" s="159"/>
      <c r="F416" s="159"/>
      <c r="G416" s="159"/>
      <c r="H416" s="161"/>
    </row>
    <row r="417" spans="4:8" x14ac:dyDescent="0.25">
      <c r="D417" s="159"/>
      <c r="E417" s="159"/>
      <c r="F417" s="159"/>
      <c r="G417" s="159"/>
      <c r="H417" s="161"/>
    </row>
    <row r="418" spans="4:8" x14ac:dyDescent="0.25">
      <c r="D418" s="159"/>
      <c r="E418" s="159"/>
      <c r="F418" s="159"/>
      <c r="G418" s="159"/>
      <c r="H418" s="161"/>
    </row>
    <row r="419" spans="4:8" x14ac:dyDescent="0.25">
      <c r="D419" s="159"/>
      <c r="E419" s="159"/>
      <c r="F419" s="159"/>
      <c r="G419" s="159"/>
      <c r="H419" s="161"/>
    </row>
    <row r="420" spans="4:8" x14ac:dyDescent="0.25">
      <c r="D420" s="159"/>
      <c r="E420" s="159"/>
      <c r="F420" s="159"/>
      <c r="G420" s="159"/>
      <c r="H420" s="161"/>
    </row>
    <row r="421" spans="4:8" x14ac:dyDescent="0.25">
      <c r="D421" s="159"/>
      <c r="E421" s="159"/>
      <c r="F421" s="159"/>
      <c r="G421" s="159"/>
      <c r="H421" s="161"/>
    </row>
    <row r="422" spans="4:8" x14ac:dyDescent="0.25">
      <c r="D422" s="159"/>
      <c r="E422" s="159"/>
      <c r="F422" s="159"/>
      <c r="G422" s="159"/>
      <c r="H422" s="161"/>
    </row>
    <row r="423" spans="4:8" x14ac:dyDescent="0.25">
      <c r="D423" s="159"/>
      <c r="E423" s="159"/>
      <c r="F423" s="159"/>
      <c r="G423" s="159"/>
      <c r="H423" s="161"/>
    </row>
    <row r="424" spans="4:8" x14ac:dyDescent="0.25">
      <c r="D424" s="159"/>
      <c r="E424" s="159"/>
      <c r="F424" s="159"/>
      <c r="G424" s="159"/>
      <c r="H424" s="161"/>
    </row>
    <row r="425" spans="4:8" x14ac:dyDescent="0.25">
      <c r="D425" s="159"/>
      <c r="E425" s="159"/>
      <c r="F425" s="159"/>
      <c r="G425" s="159"/>
      <c r="H425" s="161"/>
    </row>
    <row r="426" spans="4:8" x14ac:dyDescent="0.25">
      <c r="D426" s="159"/>
      <c r="E426" s="159"/>
      <c r="F426" s="159"/>
      <c r="G426" s="159"/>
      <c r="H426" s="161"/>
    </row>
    <row r="427" spans="4:8" x14ac:dyDescent="0.25">
      <c r="D427" s="159"/>
      <c r="E427" s="159"/>
      <c r="F427" s="159"/>
      <c r="G427" s="159"/>
      <c r="H427" s="161"/>
    </row>
    <row r="428" spans="4:8" x14ac:dyDescent="0.25">
      <c r="D428" s="159"/>
      <c r="E428" s="159"/>
      <c r="F428" s="159"/>
      <c r="G428" s="159"/>
      <c r="H428" s="161"/>
    </row>
    <row r="429" spans="4:8" x14ac:dyDescent="0.25">
      <c r="D429" s="159"/>
      <c r="E429" s="159"/>
      <c r="F429" s="159"/>
      <c r="G429" s="159"/>
      <c r="H429" s="161"/>
    </row>
    <row r="430" spans="4:8" x14ac:dyDescent="0.25">
      <c r="D430" s="159"/>
      <c r="E430" s="159"/>
      <c r="F430" s="159"/>
      <c r="G430" s="159"/>
      <c r="H430" s="161"/>
    </row>
    <row r="431" spans="4:8" x14ac:dyDescent="0.25">
      <c r="D431" s="159"/>
      <c r="E431" s="159"/>
      <c r="F431" s="159"/>
      <c r="G431" s="159"/>
      <c r="H431" s="161"/>
    </row>
    <row r="432" spans="4:8" x14ac:dyDescent="0.25">
      <c r="D432" s="159"/>
      <c r="E432" s="159"/>
      <c r="F432" s="159"/>
      <c r="G432" s="159"/>
      <c r="H432" s="161"/>
    </row>
    <row r="433" spans="4:8" x14ac:dyDescent="0.25">
      <c r="D433" s="159"/>
      <c r="E433" s="159"/>
      <c r="F433" s="159"/>
      <c r="G433" s="159"/>
      <c r="H433" s="161"/>
    </row>
    <row r="434" spans="4:8" x14ac:dyDescent="0.25">
      <c r="D434" s="159"/>
      <c r="E434" s="159"/>
      <c r="F434" s="159"/>
      <c r="G434" s="159"/>
      <c r="H434" s="161"/>
    </row>
    <row r="435" spans="4:8" x14ac:dyDescent="0.25">
      <c r="D435" s="159"/>
      <c r="E435" s="159"/>
      <c r="F435" s="159"/>
      <c r="G435" s="159"/>
      <c r="H435" s="161"/>
    </row>
    <row r="436" spans="4:8" x14ac:dyDescent="0.25">
      <c r="D436" s="159"/>
      <c r="E436" s="159"/>
      <c r="F436" s="159"/>
      <c r="G436" s="159"/>
      <c r="H436" s="161"/>
    </row>
    <row r="437" spans="4:8" x14ac:dyDescent="0.25">
      <c r="D437" s="159"/>
      <c r="E437" s="159"/>
      <c r="F437" s="159"/>
      <c r="G437" s="159"/>
      <c r="H437" s="161"/>
    </row>
    <row r="438" spans="4:8" x14ac:dyDescent="0.25">
      <c r="D438" s="159"/>
      <c r="E438" s="159"/>
      <c r="F438" s="159"/>
      <c r="G438" s="159"/>
      <c r="H438" s="161"/>
    </row>
    <row r="439" spans="4:8" x14ac:dyDescent="0.25">
      <c r="D439" s="159"/>
      <c r="E439" s="159"/>
      <c r="F439" s="159"/>
      <c r="G439" s="159"/>
      <c r="H439" s="161"/>
    </row>
    <row r="440" spans="4:8" x14ac:dyDescent="0.25">
      <c r="D440" s="159"/>
      <c r="E440" s="159"/>
      <c r="F440" s="159"/>
      <c r="G440" s="159"/>
      <c r="H440" s="161"/>
    </row>
    <row r="441" spans="4:8" x14ac:dyDescent="0.25">
      <c r="D441" s="159"/>
      <c r="E441" s="159"/>
      <c r="F441" s="159"/>
      <c r="G441" s="159"/>
      <c r="H441" s="161"/>
    </row>
    <row r="442" spans="4:8" x14ac:dyDescent="0.25">
      <c r="D442" s="159"/>
      <c r="E442" s="159"/>
      <c r="F442" s="159"/>
      <c r="G442" s="159"/>
      <c r="H442" s="161"/>
    </row>
    <row r="443" spans="4:8" x14ac:dyDescent="0.25">
      <c r="D443" s="161"/>
      <c r="E443" s="161"/>
      <c r="F443" s="161"/>
      <c r="G443" s="161"/>
      <c r="H443" s="161"/>
    </row>
    <row r="444" spans="4:8" x14ac:dyDescent="0.25">
      <c r="D444" s="161"/>
      <c r="E444" s="161"/>
      <c r="F444" s="161"/>
      <c r="G444" s="161"/>
      <c r="H444" s="161"/>
    </row>
    <row r="445" spans="4:8" x14ac:dyDescent="0.25">
      <c r="D445" s="161"/>
      <c r="E445" s="161"/>
      <c r="F445" s="161"/>
      <c r="G445" s="161"/>
      <c r="H445" s="161"/>
    </row>
    <row r="446" spans="4:8" x14ac:dyDescent="0.25">
      <c r="D446" s="161"/>
      <c r="E446" s="161"/>
      <c r="F446" s="161"/>
      <c r="G446" s="161"/>
      <c r="H446" s="161"/>
    </row>
    <row r="447" spans="4:8" x14ac:dyDescent="0.25">
      <c r="D447" s="161"/>
      <c r="E447" s="161"/>
      <c r="F447" s="161"/>
      <c r="G447" s="161"/>
      <c r="H447" s="161"/>
    </row>
    <row r="448" spans="4:8" x14ac:dyDescent="0.25">
      <c r="D448" s="161"/>
      <c r="E448" s="161"/>
      <c r="F448" s="161"/>
      <c r="G448" s="161"/>
      <c r="H448" s="161"/>
    </row>
    <row r="449" spans="4:8" x14ac:dyDescent="0.25">
      <c r="D449" s="161"/>
      <c r="E449" s="161"/>
      <c r="F449" s="161"/>
      <c r="G449" s="161"/>
      <c r="H449" s="161"/>
    </row>
    <row r="450" spans="4:8" x14ac:dyDescent="0.25">
      <c r="D450" s="161"/>
      <c r="E450" s="161"/>
      <c r="F450" s="161"/>
      <c r="G450" s="161"/>
      <c r="H450" s="161"/>
    </row>
    <row r="451" spans="4:8" x14ac:dyDescent="0.25">
      <c r="D451" s="161"/>
      <c r="E451" s="161"/>
      <c r="F451" s="161"/>
      <c r="G451" s="161"/>
      <c r="H451" s="161"/>
    </row>
  </sheetData>
  <customSheetViews>
    <customSheetView guid="{500C2F4F-1743-499A-A051-20565DBF52B2}" scale="80" showPageBreaks="1" printArea="1" view="pageBreakPreview">
      <selection activeCell="F16" sqref="F16"/>
      <pageMargins left="0.78740157480314965" right="0.39370078740157483" top="0.78740157480314965" bottom="0.78740157480314965" header="0.31496062992125984" footer="0.31496062992125984"/>
      <pageSetup paperSize="9" scale="80" orientation="landscape" r:id="rId1"/>
    </customSheetView>
  </customSheetViews>
  <mergeCells count="18">
    <mergeCell ref="A19:G19"/>
    <mergeCell ref="L15:M15"/>
    <mergeCell ref="A13:M13"/>
    <mergeCell ref="A14:M14"/>
    <mergeCell ref="A15:A16"/>
    <mergeCell ref="B15:B16"/>
    <mergeCell ref="C15:C16"/>
    <mergeCell ref="D15:D16"/>
    <mergeCell ref="E15:E16"/>
    <mergeCell ref="F15:G15"/>
    <mergeCell ref="H15:I15"/>
    <mergeCell ref="J15:K15"/>
    <mergeCell ref="A12:M12"/>
    <mergeCell ref="B4:J4"/>
    <mergeCell ref="A5:M5"/>
    <mergeCell ref="A7:M7"/>
    <mergeCell ref="A8:M8"/>
    <mergeCell ref="A10:M10"/>
  </mergeCells>
  <pageMargins left="0.78740157480314965" right="0.39370078740157483" top="0.78740157480314965" bottom="0.78740157480314965" header="0.31496062992125984" footer="0.31496062992125984"/>
  <pageSetup paperSize="9" scale="48" orientation="landscape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459"/>
  <sheetViews>
    <sheetView view="pageBreakPreview" zoomScale="70" zoomScaleNormal="70" zoomScaleSheetLayoutView="70" workbookViewId="0">
      <selection activeCell="H374" sqref="H374"/>
    </sheetView>
  </sheetViews>
  <sheetFormatPr defaultColWidth="9" defaultRowHeight="15.75" x14ac:dyDescent="0.25"/>
  <cols>
    <col min="1" max="1" width="9.75" style="20" customWidth="1"/>
    <col min="2" max="2" width="80.75" style="21" customWidth="1"/>
    <col min="3" max="3" width="10.75" style="22" customWidth="1"/>
    <col min="4" max="4" width="10" style="22" customWidth="1"/>
    <col min="5" max="6" width="10" style="23" customWidth="1"/>
    <col min="7" max="7" width="9.5" style="24" customWidth="1"/>
    <col min="8" max="8" width="16.75" style="24" customWidth="1"/>
    <col min="9" max="9" width="9" style="24" hidden="1" customWidth="1"/>
    <col min="10" max="10" width="14.5" style="24" hidden="1" customWidth="1"/>
    <col min="11" max="12" width="9" style="24" hidden="1" customWidth="1"/>
    <col min="13" max="13" width="9" style="24" customWidth="1"/>
    <col min="14" max="14" width="11" style="24" customWidth="1"/>
    <col min="15" max="15" width="21.375" style="24" customWidth="1"/>
    <col min="16" max="16384" width="9" style="24"/>
  </cols>
  <sheetData>
    <row r="1" spans="1:8" ht="18.75" x14ac:dyDescent="0.25">
      <c r="H1" s="25" t="s">
        <v>906</v>
      </c>
    </row>
    <row r="2" spans="1:8" ht="18.75" x14ac:dyDescent="0.25">
      <c r="H2" s="25" t="s">
        <v>0</v>
      </c>
    </row>
    <row r="3" spans="1:8" ht="18.75" x14ac:dyDescent="0.3">
      <c r="H3" s="17" t="s">
        <v>910</v>
      </c>
    </row>
    <row r="4" spans="1:8" ht="18.75" x14ac:dyDescent="0.25">
      <c r="H4" s="25"/>
    </row>
    <row r="5" spans="1:8" ht="18.75" x14ac:dyDescent="0.25">
      <c r="H5" s="25"/>
    </row>
    <row r="6" spans="1:8" x14ac:dyDescent="0.25">
      <c r="A6" s="406" t="s">
        <v>925</v>
      </c>
      <c r="B6" s="406"/>
      <c r="C6" s="406"/>
      <c r="D6" s="406"/>
      <c r="E6" s="406"/>
      <c r="F6" s="406"/>
      <c r="G6" s="406"/>
      <c r="H6" s="406"/>
    </row>
    <row r="7" spans="1:8" ht="41.25" customHeight="1" x14ac:dyDescent="0.25">
      <c r="A7" s="406"/>
      <c r="B7" s="406"/>
      <c r="C7" s="406"/>
      <c r="D7" s="406"/>
      <c r="E7" s="406"/>
      <c r="F7" s="406"/>
      <c r="G7" s="406"/>
      <c r="H7" s="406"/>
    </row>
    <row r="9" spans="1:8" ht="18.75" x14ac:dyDescent="0.25">
      <c r="A9" s="79" t="s">
        <v>930</v>
      </c>
      <c r="B9" s="79"/>
    </row>
    <row r="10" spans="1:8" x14ac:dyDescent="0.25">
      <c r="B10" s="26" t="s">
        <v>164</v>
      </c>
    </row>
    <row r="11" spans="1:8" ht="18.75" x14ac:dyDescent="0.25">
      <c r="B11" s="27" t="s">
        <v>931</v>
      </c>
    </row>
    <row r="12" spans="1:8" ht="18.75" x14ac:dyDescent="0.25">
      <c r="A12" s="407" t="s">
        <v>936</v>
      </c>
      <c r="B12" s="407"/>
    </row>
    <row r="13" spans="1:8" ht="18.75" x14ac:dyDescent="0.25">
      <c r="B13" s="27"/>
    </row>
    <row r="14" spans="1:8" ht="18.75" x14ac:dyDescent="0.25">
      <c r="A14" s="408" t="s">
        <v>908</v>
      </c>
      <c r="B14" s="408"/>
    </row>
    <row r="15" spans="1:8" x14ac:dyDescent="0.25">
      <c r="A15" s="409" t="s">
        <v>268</v>
      </c>
      <c r="B15" s="409"/>
    </row>
    <row r="16" spans="1:8" x14ac:dyDescent="0.25">
      <c r="A16" s="24"/>
      <c r="B16" s="24"/>
      <c r="C16" s="24"/>
      <c r="D16" s="24"/>
      <c r="E16" s="24"/>
      <c r="F16" s="24"/>
    </row>
    <row r="17" spans="1:10" ht="65.25" customHeight="1" x14ac:dyDescent="0.25">
      <c r="A17" s="24"/>
      <c r="B17" s="24"/>
      <c r="C17" s="24"/>
      <c r="D17" s="24"/>
      <c r="E17" s="24"/>
      <c r="F17" s="24"/>
      <c r="J17" s="24" t="s">
        <v>858</v>
      </c>
    </row>
    <row r="18" spans="1:10" ht="21" thickBot="1" x14ac:dyDescent="0.3">
      <c r="A18" s="410" t="s">
        <v>269</v>
      </c>
      <c r="B18" s="410"/>
      <c r="C18" s="410"/>
      <c r="D18" s="410"/>
      <c r="E18" s="410"/>
      <c r="F18" s="410"/>
      <c r="G18" s="410"/>
      <c r="H18" s="410"/>
    </row>
    <row r="19" spans="1:10" s="30" customFormat="1" ht="66" customHeight="1" x14ac:dyDescent="0.25">
      <c r="A19" s="422" t="s">
        <v>170</v>
      </c>
      <c r="B19" s="424" t="s">
        <v>171</v>
      </c>
      <c r="C19" s="426" t="s">
        <v>270</v>
      </c>
      <c r="D19" s="428" t="s">
        <v>988</v>
      </c>
      <c r="E19" s="429"/>
      <c r="F19" s="430" t="s">
        <v>874</v>
      </c>
      <c r="G19" s="429"/>
      <c r="H19" s="411" t="s">
        <v>7</v>
      </c>
    </row>
    <row r="20" spans="1:10" s="30" customFormat="1" ht="48" customHeight="1" x14ac:dyDescent="0.25">
      <c r="A20" s="423"/>
      <c r="B20" s="425"/>
      <c r="C20" s="427"/>
      <c r="D20" s="100" t="s">
        <v>849</v>
      </c>
      <c r="E20" s="101" t="s">
        <v>10</v>
      </c>
      <c r="F20" s="101" t="s">
        <v>850</v>
      </c>
      <c r="G20" s="100" t="s">
        <v>848</v>
      </c>
      <c r="H20" s="412"/>
    </row>
    <row r="21" spans="1:10" s="29" customFormat="1" ht="16.5" thickBot="1" x14ac:dyDescent="0.3">
      <c r="A21" s="103">
        <v>1</v>
      </c>
      <c r="B21" s="105">
        <v>2</v>
      </c>
      <c r="C21" s="28">
        <v>3</v>
      </c>
      <c r="D21" s="102">
        <v>4</v>
      </c>
      <c r="E21" s="103">
        <v>5</v>
      </c>
      <c r="F21" s="103" t="s">
        <v>847</v>
      </c>
      <c r="G21" s="105">
        <v>7</v>
      </c>
      <c r="H21" s="105">
        <v>8</v>
      </c>
      <c r="I21" s="24"/>
    </row>
    <row r="22" spans="1:10" s="29" customFormat="1" ht="19.5" thickBot="1" x14ac:dyDescent="0.3">
      <c r="A22" s="413" t="s">
        <v>271</v>
      </c>
      <c r="B22" s="414"/>
      <c r="C22" s="414"/>
      <c r="D22" s="415"/>
      <c r="E22" s="415"/>
      <c r="F22" s="415"/>
      <c r="G22" s="415"/>
      <c r="H22" s="416"/>
      <c r="I22" s="24"/>
    </row>
    <row r="23" spans="1:10" s="29" customFormat="1" x14ac:dyDescent="0.25">
      <c r="A23" s="106" t="s">
        <v>172</v>
      </c>
      <c r="B23" s="107" t="s">
        <v>272</v>
      </c>
      <c r="C23" s="108" t="s">
        <v>917</v>
      </c>
      <c r="D23" s="238">
        <f>D29</f>
        <v>188.87520000000001</v>
      </c>
      <c r="E23" s="274">
        <f>E29+E31+E37</f>
        <v>52.844390769999997</v>
      </c>
      <c r="F23" s="263">
        <f>E23-D23</f>
        <v>-136.03080923000002</v>
      </c>
      <c r="G23" s="264">
        <f>E23/D23*100</f>
        <v>27.978469788516435</v>
      </c>
      <c r="H23" s="187"/>
      <c r="I23" s="24"/>
    </row>
    <row r="24" spans="1:10" s="29" customFormat="1" x14ac:dyDescent="0.25">
      <c r="A24" s="82" t="s">
        <v>173</v>
      </c>
      <c r="B24" s="109" t="s">
        <v>273</v>
      </c>
      <c r="C24" s="110" t="s">
        <v>917</v>
      </c>
      <c r="D24" s="239">
        <v>0</v>
      </c>
      <c r="E24" s="273">
        <v>0</v>
      </c>
      <c r="F24" s="259">
        <f t="shared" ref="F24:F87" si="0">E24-D24</f>
        <v>0</v>
      </c>
      <c r="G24" s="260">
        <v>0</v>
      </c>
      <c r="H24" s="188"/>
      <c r="I24" s="24"/>
    </row>
    <row r="25" spans="1:10" s="29" customFormat="1" ht="31.5" x14ac:dyDescent="0.25">
      <c r="A25" s="82" t="s">
        <v>175</v>
      </c>
      <c r="B25" s="111" t="s">
        <v>274</v>
      </c>
      <c r="C25" s="110" t="s">
        <v>917</v>
      </c>
      <c r="D25" s="239">
        <v>0</v>
      </c>
      <c r="E25" s="273">
        <v>0</v>
      </c>
      <c r="F25" s="259">
        <f t="shared" si="0"/>
        <v>0</v>
      </c>
      <c r="G25" s="260">
        <v>0</v>
      </c>
      <c r="H25" s="188"/>
      <c r="I25" s="24"/>
    </row>
    <row r="26" spans="1:10" s="29" customFormat="1" ht="31.5" x14ac:dyDescent="0.25">
      <c r="A26" s="82" t="s">
        <v>188</v>
      </c>
      <c r="B26" s="111" t="s">
        <v>275</v>
      </c>
      <c r="C26" s="110" t="s">
        <v>917</v>
      </c>
      <c r="D26" s="239">
        <v>0</v>
      </c>
      <c r="E26" s="273">
        <v>0</v>
      </c>
      <c r="F26" s="259">
        <f t="shared" si="0"/>
        <v>0</v>
      </c>
      <c r="G26" s="260">
        <v>0</v>
      </c>
      <c r="H26" s="188"/>
      <c r="I26" s="24"/>
    </row>
    <row r="27" spans="1:10" s="29" customFormat="1" ht="31.5" x14ac:dyDescent="0.25">
      <c r="A27" s="82" t="s">
        <v>189</v>
      </c>
      <c r="B27" s="111" t="s">
        <v>276</v>
      </c>
      <c r="C27" s="110" t="s">
        <v>917</v>
      </c>
      <c r="D27" s="239">
        <v>0</v>
      </c>
      <c r="E27" s="273">
        <v>0</v>
      </c>
      <c r="F27" s="259">
        <f t="shared" si="0"/>
        <v>0</v>
      </c>
      <c r="G27" s="260">
        <v>0</v>
      </c>
      <c r="H27" s="188"/>
      <c r="I27" s="24"/>
    </row>
    <row r="28" spans="1:10" s="29" customFormat="1" x14ac:dyDescent="0.25">
      <c r="A28" s="82" t="s">
        <v>191</v>
      </c>
      <c r="B28" s="109" t="s">
        <v>277</v>
      </c>
      <c r="C28" s="110" t="s">
        <v>917</v>
      </c>
      <c r="D28" s="239">
        <v>0</v>
      </c>
      <c r="E28" s="273">
        <v>0</v>
      </c>
      <c r="F28" s="259">
        <f t="shared" si="0"/>
        <v>0</v>
      </c>
      <c r="G28" s="260">
        <v>0</v>
      </c>
      <c r="H28" s="188"/>
      <c r="I28" s="24"/>
    </row>
    <row r="29" spans="1:10" s="29" customFormat="1" x14ac:dyDescent="0.25">
      <c r="A29" s="82" t="s">
        <v>214</v>
      </c>
      <c r="B29" s="109" t="s">
        <v>278</v>
      </c>
      <c r="C29" s="110" t="s">
        <v>917</v>
      </c>
      <c r="D29" s="239">
        <v>188.87520000000001</v>
      </c>
      <c r="E29" s="258">
        <f>61.99380908-11.17921151</f>
        <v>50.814597569999997</v>
      </c>
      <c r="F29" s="259">
        <f>E29-D29</f>
        <v>-138.06060243000002</v>
      </c>
      <c r="G29" s="260">
        <f>E29/D29*100</f>
        <v>26.903795506239035</v>
      </c>
      <c r="H29" s="188"/>
      <c r="I29" s="24"/>
    </row>
    <row r="30" spans="1:10" s="29" customFormat="1" ht="15.75" customHeight="1" x14ac:dyDescent="0.25">
      <c r="A30" s="82" t="s">
        <v>215</v>
      </c>
      <c r="B30" s="109" t="s">
        <v>279</v>
      </c>
      <c r="C30" s="110" t="s">
        <v>917</v>
      </c>
      <c r="D30" s="239">
        <v>0</v>
      </c>
      <c r="E30" s="273">
        <v>0</v>
      </c>
      <c r="F30" s="259">
        <f t="shared" si="0"/>
        <v>0</v>
      </c>
      <c r="G30" s="260">
        <v>0</v>
      </c>
      <c r="H30" s="188"/>
      <c r="I30" s="24"/>
    </row>
    <row r="31" spans="1:10" s="29" customFormat="1" x14ac:dyDescent="0.25">
      <c r="A31" s="82" t="s">
        <v>280</v>
      </c>
      <c r="B31" s="109" t="s">
        <v>281</v>
      </c>
      <c r="C31" s="110" t="s">
        <v>917</v>
      </c>
      <c r="D31" s="239">
        <v>0</v>
      </c>
      <c r="E31" s="273">
        <f>2.45482358-442.6731/1000</f>
        <v>2.0121504799999999</v>
      </c>
      <c r="F31" s="259">
        <f t="shared" si="0"/>
        <v>2.0121504799999999</v>
      </c>
      <c r="G31" s="260">
        <v>0</v>
      </c>
      <c r="H31" s="188"/>
      <c r="I31" s="24"/>
    </row>
    <row r="32" spans="1:10" s="29" customFormat="1" x14ac:dyDescent="0.25">
      <c r="A32" s="82" t="s">
        <v>282</v>
      </c>
      <c r="B32" s="109" t="s">
        <v>283</v>
      </c>
      <c r="C32" s="110" t="s">
        <v>917</v>
      </c>
      <c r="D32" s="239">
        <v>0</v>
      </c>
      <c r="E32" s="273">
        <v>0</v>
      </c>
      <c r="F32" s="259">
        <f t="shared" si="0"/>
        <v>0</v>
      </c>
      <c r="G32" s="260">
        <v>0</v>
      </c>
      <c r="H32" s="188"/>
      <c r="I32" s="24"/>
    </row>
    <row r="33" spans="1:9" s="29" customFormat="1" x14ac:dyDescent="0.25">
      <c r="A33" s="82" t="s">
        <v>284</v>
      </c>
      <c r="B33" s="109" t="s">
        <v>285</v>
      </c>
      <c r="C33" s="110" t="s">
        <v>917</v>
      </c>
      <c r="D33" s="239">
        <v>0</v>
      </c>
      <c r="E33" s="273">
        <v>0</v>
      </c>
      <c r="F33" s="259">
        <f t="shared" si="0"/>
        <v>0</v>
      </c>
      <c r="G33" s="260">
        <v>0</v>
      </c>
      <c r="H33" s="188"/>
      <c r="I33" s="24"/>
    </row>
    <row r="34" spans="1:9" s="29" customFormat="1" ht="31.5" x14ac:dyDescent="0.25">
      <c r="A34" s="82" t="s">
        <v>286</v>
      </c>
      <c r="B34" s="111" t="s">
        <v>287</v>
      </c>
      <c r="C34" s="110" t="s">
        <v>917</v>
      </c>
      <c r="D34" s="239">
        <v>0</v>
      </c>
      <c r="E34" s="273">
        <v>0</v>
      </c>
      <c r="F34" s="259">
        <f t="shared" si="0"/>
        <v>0</v>
      </c>
      <c r="G34" s="260">
        <v>0</v>
      </c>
      <c r="H34" s="188"/>
      <c r="I34" s="24"/>
    </row>
    <row r="35" spans="1:9" s="29" customFormat="1" x14ac:dyDescent="0.25">
      <c r="A35" s="82" t="s">
        <v>288</v>
      </c>
      <c r="B35" s="112" t="s">
        <v>186</v>
      </c>
      <c r="C35" s="110" t="s">
        <v>917</v>
      </c>
      <c r="D35" s="239">
        <v>0</v>
      </c>
      <c r="E35" s="273">
        <v>0</v>
      </c>
      <c r="F35" s="259">
        <f t="shared" si="0"/>
        <v>0</v>
      </c>
      <c r="G35" s="260">
        <v>0</v>
      </c>
      <c r="H35" s="188"/>
      <c r="I35" s="24"/>
    </row>
    <row r="36" spans="1:9" s="29" customFormat="1" x14ac:dyDescent="0.25">
      <c r="A36" s="82" t="s">
        <v>289</v>
      </c>
      <c r="B36" s="112" t="s">
        <v>187</v>
      </c>
      <c r="C36" s="110" t="s">
        <v>917</v>
      </c>
      <c r="D36" s="239">
        <v>0</v>
      </c>
      <c r="E36" s="273">
        <v>0</v>
      </c>
      <c r="F36" s="259">
        <f t="shared" si="0"/>
        <v>0</v>
      </c>
      <c r="G36" s="260">
        <v>0</v>
      </c>
      <c r="H36" s="188"/>
      <c r="I36" s="24"/>
    </row>
    <row r="37" spans="1:9" s="29" customFormat="1" ht="16.5" thickBot="1" x14ac:dyDescent="0.3">
      <c r="A37" s="113" t="s">
        <v>290</v>
      </c>
      <c r="B37" s="114" t="s">
        <v>291</v>
      </c>
      <c r="C37" s="115" t="s">
        <v>917</v>
      </c>
      <c r="D37" s="240">
        <v>0</v>
      </c>
      <c r="E37" s="275">
        <f>21.52411/1000-3.88139/1000</f>
        <v>1.7642720000000001E-2</v>
      </c>
      <c r="F37" s="276">
        <f t="shared" si="0"/>
        <v>1.7642720000000001E-2</v>
      </c>
      <c r="G37" s="277">
        <v>0</v>
      </c>
      <c r="H37" s="189"/>
      <c r="I37" s="24"/>
    </row>
    <row r="38" spans="1:9" s="29" customFormat="1" ht="31.5" x14ac:dyDescent="0.25">
      <c r="A38" s="116" t="s">
        <v>219</v>
      </c>
      <c r="B38" s="117" t="s">
        <v>292</v>
      </c>
      <c r="C38" s="118" t="s">
        <v>917</v>
      </c>
      <c r="D38" s="254">
        <f>D44</f>
        <v>175.19729999999998</v>
      </c>
      <c r="E38" s="269">
        <f>E39+E43+E44+E45+E46+E47+E48+E49+E52</f>
        <v>53.924621280000011</v>
      </c>
      <c r="F38" s="270">
        <f>E38-D38</f>
        <v>-121.27267871999997</v>
      </c>
      <c r="G38" s="271">
        <f>E38/D38*100</f>
        <v>30.779367764229253</v>
      </c>
      <c r="H38" s="190"/>
      <c r="I38" s="186">
        <f>188.875-D38</f>
        <v>13.677700000000016</v>
      </c>
    </row>
    <row r="39" spans="1:9" s="29" customFormat="1" x14ac:dyDescent="0.25">
      <c r="A39" s="82" t="s">
        <v>221</v>
      </c>
      <c r="B39" s="109" t="s">
        <v>273</v>
      </c>
      <c r="C39" s="110" t="s">
        <v>917</v>
      </c>
      <c r="D39" s="239">
        <v>0</v>
      </c>
      <c r="E39" s="261">
        <f>E40+E41+E42</f>
        <v>0</v>
      </c>
      <c r="F39" s="259">
        <f t="shared" si="0"/>
        <v>0</v>
      </c>
      <c r="G39" s="260">
        <v>0</v>
      </c>
      <c r="H39" s="188"/>
      <c r="I39" s="24"/>
    </row>
    <row r="40" spans="1:9" s="29" customFormat="1" ht="31.5" x14ac:dyDescent="0.25">
      <c r="A40" s="82" t="s">
        <v>293</v>
      </c>
      <c r="B40" s="85" t="s">
        <v>274</v>
      </c>
      <c r="C40" s="110" t="s">
        <v>917</v>
      </c>
      <c r="D40" s="239">
        <v>0</v>
      </c>
      <c r="E40" s="261">
        <v>0</v>
      </c>
      <c r="F40" s="259">
        <f t="shared" si="0"/>
        <v>0</v>
      </c>
      <c r="G40" s="260">
        <v>0</v>
      </c>
      <c r="H40" s="188"/>
      <c r="I40" s="24"/>
    </row>
    <row r="41" spans="1:9" s="29" customFormat="1" ht="31.5" x14ac:dyDescent="0.25">
      <c r="A41" s="82" t="s">
        <v>294</v>
      </c>
      <c r="B41" s="85" t="s">
        <v>275</v>
      </c>
      <c r="C41" s="110" t="s">
        <v>917</v>
      </c>
      <c r="D41" s="239">
        <v>0</v>
      </c>
      <c r="E41" s="261">
        <v>0</v>
      </c>
      <c r="F41" s="259">
        <f t="shared" si="0"/>
        <v>0</v>
      </c>
      <c r="G41" s="260">
        <v>0</v>
      </c>
      <c r="H41" s="188"/>
      <c r="I41" s="24"/>
    </row>
    <row r="42" spans="1:9" s="29" customFormat="1" ht="31.5" x14ac:dyDescent="0.25">
      <c r="A42" s="82" t="s">
        <v>295</v>
      </c>
      <c r="B42" s="85" t="s">
        <v>276</v>
      </c>
      <c r="C42" s="110" t="s">
        <v>917</v>
      </c>
      <c r="D42" s="239">
        <v>0</v>
      </c>
      <c r="E42" s="261">
        <v>0</v>
      </c>
      <c r="F42" s="259">
        <f t="shared" si="0"/>
        <v>0</v>
      </c>
      <c r="G42" s="260">
        <v>0</v>
      </c>
      <c r="H42" s="188"/>
      <c r="I42" s="24"/>
    </row>
    <row r="43" spans="1:9" s="29" customFormat="1" x14ac:dyDescent="0.25">
      <c r="A43" s="82" t="s">
        <v>223</v>
      </c>
      <c r="B43" s="109" t="s">
        <v>277</v>
      </c>
      <c r="C43" s="110" t="s">
        <v>917</v>
      </c>
      <c r="D43" s="239">
        <v>0</v>
      </c>
      <c r="E43" s="261">
        <v>0</v>
      </c>
      <c r="F43" s="259">
        <f t="shared" si="0"/>
        <v>0</v>
      </c>
      <c r="G43" s="260">
        <v>0</v>
      </c>
      <c r="H43" s="188"/>
      <c r="I43" s="24"/>
    </row>
    <row r="44" spans="1:9" s="29" customFormat="1" x14ac:dyDescent="0.25">
      <c r="A44" s="82" t="s">
        <v>225</v>
      </c>
      <c r="B44" s="109" t="s">
        <v>278</v>
      </c>
      <c r="C44" s="110" t="s">
        <v>917</v>
      </c>
      <c r="D44" s="239">
        <f>D53+D62+D68+D69+D70+D73</f>
        <v>175.19729999999998</v>
      </c>
      <c r="E44" s="261">
        <f>E53+E62+E68+E69+E70+E73</f>
        <v>53.689749230000011</v>
      </c>
      <c r="F44" s="259">
        <f>E44-D44</f>
        <v>-121.50755076999997</v>
      </c>
      <c r="G44" s="260">
        <f>E44/D44*100</f>
        <v>30.645306308944271</v>
      </c>
      <c r="H44" s="188"/>
      <c r="I44" s="24"/>
    </row>
    <row r="45" spans="1:9" s="29" customFormat="1" x14ac:dyDescent="0.25">
      <c r="A45" s="82" t="s">
        <v>226</v>
      </c>
      <c r="B45" s="109" t="s">
        <v>279</v>
      </c>
      <c r="C45" s="110" t="s">
        <v>917</v>
      </c>
      <c r="D45" s="239">
        <v>0</v>
      </c>
      <c r="E45" s="261">
        <v>0</v>
      </c>
      <c r="F45" s="259">
        <f t="shared" si="0"/>
        <v>0</v>
      </c>
      <c r="G45" s="260">
        <v>0</v>
      </c>
      <c r="H45" s="188"/>
      <c r="I45" s="24"/>
    </row>
    <row r="46" spans="1:9" s="29" customFormat="1" x14ac:dyDescent="0.25">
      <c r="A46" s="82" t="s">
        <v>228</v>
      </c>
      <c r="B46" s="109" t="s">
        <v>281</v>
      </c>
      <c r="C46" s="110" t="s">
        <v>917</v>
      </c>
      <c r="D46" s="239">
        <v>0</v>
      </c>
      <c r="E46" s="261">
        <f>232.81741/1000</f>
        <v>0.23281741</v>
      </c>
      <c r="F46" s="259">
        <f t="shared" si="0"/>
        <v>0.23281741</v>
      </c>
      <c r="G46" s="260">
        <v>0</v>
      </c>
      <c r="H46" s="188"/>
      <c r="I46" s="24"/>
    </row>
    <row r="47" spans="1:9" s="29" customFormat="1" x14ac:dyDescent="0.25">
      <c r="A47" s="82" t="s">
        <v>238</v>
      </c>
      <c r="B47" s="109" t="s">
        <v>283</v>
      </c>
      <c r="C47" s="110" t="s">
        <v>917</v>
      </c>
      <c r="D47" s="239">
        <v>0</v>
      </c>
      <c r="E47" s="261">
        <v>0</v>
      </c>
      <c r="F47" s="259">
        <f t="shared" si="0"/>
        <v>0</v>
      </c>
      <c r="G47" s="260">
        <v>0</v>
      </c>
      <c r="H47" s="188"/>
      <c r="I47" s="24"/>
    </row>
    <row r="48" spans="1:9" s="29" customFormat="1" ht="15.75" customHeight="1" x14ac:dyDescent="0.25">
      <c r="A48" s="82" t="s">
        <v>240</v>
      </c>
      <c r="B48" s="109" t="s">
        <v>285</v>
      </c>
      <c r="C48" s="110" t="s">
        <v>917</v>
      </c>
      <c r="D48" s="239">
        <v>0</v>
      </c>
      <c r="E48" s="261">
        <v>0</v>
      </c>
      <c r="F48" s="259">
        <f t="shared" si="0"/>
        <v>0</v>
      </c>
      <c r="G48" s="260">
        <v>0</v>
      </c>
      <c r="H48" s="188"/>
      <c r="I48" s="24"/>
    </row>
    <row r="49" spans="1:11" s="29" customFormat="1" ht="31.5" x14ac:dyDescent="0.25">
      <c r="A49" s="82" t="s">
        <v>296</v>
      </c>
      <c r="B49" s="111" t="s">
        <v>287</v>
      </c>
      <c r="C49" s="110" t="s">
        <v>917</v>
      </c>
      <c r="D49" s="239">
        <v>0</v>
      </c>
      <c r="E49" s="261">
        <v>0</v>
      </c>
      <c r="F49" s="259">
        <f t="shared" si="0"/>
        <v>0</v>
      </c>
      <c r="G49" s="260">
        <v>0</v>
      </c>
      <c r="H49" s="188"/>
      <c r="I49" s="24"/>
    </row>
    <row r="50" spans="1:11" s="29" customFormat="1" x14ac:dyDescent="0.25">
      <c r="A50" s="82" t="s">
        <v>297</v>
      </c>
      <c r="B50" s="85" t="s">
        <v>186</v>
      </c>
      <c r="C50" s="110" t="s">
        <v>917</v>
      </c>
      <c r="D50" s="239">
        <v>0</v>
      </c>
      <c r="E50" s="261">
        <v>0</v>
      </c>
      <c r="F50" s="259">
        <f t="shared" si="0"/>
        <v>0</v>
      </c>
      <c r="G50" s="260">
        <v>0</v>
      </c>
      <c r="H50" s="188"/>
      <c r="I50" s="24"/>
    </row>
    <row r="51" spans="1:11" s="29" customFormat="1" x14ac:dyDescent="0.25">
      <c r="A51" s="82" t="s">
        <v>298</v>
      </c>
      <c r="B51" s="85" t="s">
        <v>187</v>
      </c>
      <c r="C51" s="110" t="s">
        <v>917</v>
      </c>
      <c r="D51" s="239">
        <v>0</v>
      </c>
      <c r="E51" s="261">
        <v>0</v>
      </c>
      <c r="F51" s="259">
        <f t="shared" si="0"/>
        <v>0</v>
      </c>
      <c r="G51" s="260">
        <v>0</v>
      </c>
      <c r="H51" s="188"/>
      <c r="I51" s="24"/>
    </row>
    <row r="52" spans="1:11" s="29" customFormat="1" x14ac:dyDescent="0.25">
      <c r="A52" s="82" t="s">
        <v>299</v>
      </c>
      <c r="B52" s="109" t="s">
        <v>291</v>
      </c>
      <c r="C52" s="84" t="s">
        <v>917</v>
      </c>
      <c r="D52" s="241">
        <v>0</v>
      </c>
      <c r="E52" s="261">
        <f>2.05464/1000</f>
        <v>2.0546399999999999E-3</v>
      </c>
      <c r="F52" s="259">
        <f t="shared" si="0"/>
        <v>2.0546399999999999E-3</v>
      </c>
      <c r="G52" s="260">
        <v>0</v>
      </c>
      <c r="H52" s="188"/>
      <c r="I52" s="24"/>
    </row>
    <row r="53" spans="1:11" s="29" customFormat="1" x14ac:dyDescent="0.25">
      <c r="A53" s="82" t="s">
        <v>300</v>
      </c>
      <c r="B53" s="83" t="s">
        <v>301</v>
      </c>
      <c r="C53" s="84" t="s">
        <v>917</v>
      </c>
      <c r="D53" s="242">
        <f>D55+D60+D54</f>
        <v>70.14370000000001</v>
      </c>
      <c r="E53" s="261">
        <f>E55+E60+E54</f>
        <v>19.603763420000003</v>
      </c>
      <c r="F53" s="259">
        <f t="shared" si="0"/>
        <v>-50.539936580000003</v>
      </c>
      <c r="G53" s="260">
        <f>E53/D53*100</f>
        <v>27.948003056582415</v>
      </c>
      <c r="H53" s="188"/>
      <c r="I53" s="119">
        <f>E53+E62+E68+E69+E70+E73</f>
        <v>53.689749230000011</v>
      </c>
    </row>
    <row r="54" spans="1:11" s="29" customFormat="1" x14ac:dyDescent="0.25">
      <c r="A54" s="82" t="s">
        <v>293</v>
      </c>
      <c r="B54" s="85" t="s">
        <v>302</v>
      </c>
      <c r="C54" s="84" t="s">
        <v>917</v>
      </c>
      <c r="D54" s="241">
        <v>0.50180000000000002</v>
      </c>
      <c r="E54" s="258">
        <f>9.97269/1000</f>
        <v>9.9726899999999993E-3</v>
      </c>
      <c r="F54" s="259">
        <f t="shared" si="0"/>
        <v>-0.49182731000000002</v>
      </c>
      <c r="G54" s="260">
        <v>0</v>
      </c>
      <c r="H54" s="188"/>
      <c r="I54" s="24">
        <f>53.92462128-234.87205/1000</f>
        <v>53.689749229999997</v>
      </c>
      <c r="J54" s="158">
        <f>I53-I54</f>
        <v>0</v>
      </c>
    </row>
    <row r="55" spans="1:11" s="29" customFormat="1" x14ac:dyDescent="0.25">
      <c r="A55" s="82" t="s">
        <v>294</v>
      </c>
      <c r="B55" s="112" t="s">
        <v>303</v>
      </c>
      <c r="C55" s="84" t="s">
        <v>917</v>
      </c>
      <c r="D55" s="241">
        <f>D56</f>
        <v>68.802700000000002</v>
      </c>
      <c r="E55" s="261">
        <f>E56</f>
        <v>19.432415890000001</v>
      </c>
      <c r="F55" s="259">
        <f t="shared" si="0"/>
        <v>-49.37028411</v>
      </c>
      <c r="G55" s="260">
        <f>E55/D55*100</f>
        <v>28.243682137474259</v>
      </c>
      <c r="H55" s="188"/>
      <c r="I55" s="24"/>
    </row>
    <row r="56" spans="1:11" s="29" customFormat="1" x14ac:dyDescent="0.25">
      <c r="A56" s="82" t="s">
        <v>304</v>
      </c>
      <c r="B56" s="120" t="s">
        <v>305</v>
      </c>
      <c r="C56" s="84" t="s">
        <v>917</v>
      </c>
      <c r="D56" s="241">
        <v>68.802700000000002</v>
      </c>
      <c r="E56" s="258">
        <f>E57</f>
        <v>19.432415890000001</v>
      </c>
      <c r="F56" s="259">
        <f t="shared" si="0"/>
        <v>-49.37028411</v>
      </c>
      <c r="G56" s="260">
        <f>E56/D56*100</f>
        <v>28.243682137474259</v>
      </c>
      <c r="H56" s="188"/>
      <c r="I56" s="24"/>
    </row>
    <row r="57" spans="1:11" s="29" customFormat="1" ht="31.5" x14ac:dyDescent="0.25">
      <c r="A57" s="82" t="s">
        <v>306</v>
      </c>
      <c r="B57" s="121" t="s">
        <v>307</v>
      </c>
      <c r="C57" s="84" t="s">
        <v>917</v>
      </c>
      <c r="D57" s="241">
        <f>D56</f>
        <v>68.802700000000002</v>
      </c>
      <c r="E57" s="258">
        <v>19.432415890000001</v>
      </c>
      <c r="F57" s="259">
        <f t="shared" si="0"/>
        <v>-49.37028411</v>
      </c>
      <c r="G57" s="260">
        <f>E57/D57*100</f>
        <v>28.243682137474259</v>
      </c>
      <c r="H57" s="188"/>
      <c r="I57" s="24"/>
    </row>
    <row r="58" spans="1:11" s="29" customFormat="1" x14ac:dyDescent="0.25">
      <c r="A58" s="82" t="s">
        <v>308</v>
      </c>
      <c r="B58" s="121" t="s">
        <v>309</v>
      </c>
      <c r="C58" s="84" t="s">
        <v>917</v>
      </c>
      <c r="D58" s="241">
        <v>0</v>
      </c>
      <c r="E58" s="261">
        <v>0</v>
      </c>
      <c r="F58" s="259">
        <f t="shared" si="0"/>
        <v>0</v>
      </c>
      <c r="G58" s="260">
        <v>0</v>
      </c>
      <c r="H58" s="188"/>
      <c r="I58" s="24"/>
    </row>
    <row r="59" spans="1:11" s="29" customFormat="1" ht="15.75" customHeight="1" x14ac:dyDescent="0.25">
      <c r="A59" s="82" t="s">
        <v>310</v>
      </c>
      <c r="B59" s="120" t="s">
        <v>311</v>
      </c>
      <c r="C59" s="84" t="s">
        <v>917</v>
      </c>
      <c r="D59" s="241">
        <v>0</v>
      </c>
      <c r="E59" s="261">
        <v>0</v>
      </c>
      <c r="F59" s="259">
        <f t="shared" si="0"/>
        <v>0</v>
      </c>
      <c r="G59" s="260">
        <v>0</v>
      </c>
      <c r="H59" s="188"/>
      <c r="I59" s="24"/>
    </row>
    <row r="60" spans="1:11" s="29" customFormat="1" x14ac:dyDescent="0.25">
      <c r="A60" s="82" t="s">
        <v>295</v>
      </c>
      <c r="B60" s="112" t="s">
        <v>312</v>
      </c>
      <c r="C60" s="84" t="s">
        <v>917</v>
      </c>
      <c r="D60" s="241">
        <f>1.341-0.5018</f>
        <v>0.83919999999999995</v>
      </c>
      <c r="E60" s="258">
        <f>26.45584/1000+134.919/1000</f>
        <v>0.16137484000000002</v>
      </c>
      <c r="F60" s="259">
        <f t="shared" si="0"/>
        <v>-0.67782515999999993</v>
      </c>
      <c r="G60" s="260">
        <f>E60/D60*100</f>
        <v>19.229604385128699</v>
      </c>
      <c r="H60" s="188"/>
      <c r="I60" s="24"/>
      <c r="K60" s="122"/>
    </row>
    <row r="61" spans="1:11" s="29" customFormat="1" x14ac:dyDescent="0.25">
      <c r="A61" s="82" t="s">
        <v>313</v>
      </c>
      <c r="B61" s="112" t="s">
        <v>314</v>
      </c>
      <c r="C61" s="84" t="s">
        <v>917</v>
      </c>
      <c r="D61" s="241">
        <v>0</v>
      </c>
      <c r="E61" s="261">
        <v>0</v>
      </c>
      <c r="F61" s="259">
        <f t="shared" si="0"/>
        <v>0</v>
      </c>
      <c r="G61" s="260">
        <v>0</v>
      </c>
      <c r="H61" s="188"/>
      <c r="I61" s="24"/>
    </row>
    <row r="62" spans="1:11" s="29" customFormat="1" x14ac:dyDescent="0.25">
      <c r="A62" s="82" t="s">
        <v>315</v>
      </c>
      <c r="B62" s="83" t="s">
        <v>316</v>
      </c>
      <c r="C62" s="84" t="s">
        <v>917</v>
      </c>
      <c r="D62" s="242">
        <f>D63+D67</f>
        <v>61.433499999999995</v>
      </c>
      <c r="E62" s="261">
        <f>E63+E67</f>
        <v>12.063312300000002</v>
      </c>
      <c r="F62" s="259">
        <f t="shared" si="0"/>
        <v>-49.370187699999995</v>
      </c>
      <c r="G62" s="260">
        <f>E62/D62*100</f>
        <v>19.636374779232831</v>
      </c>
      <c r="H62" s="188"/>
      <c r="I62" s="24"/>
    </row>
    <row r="63" spans="1:11" s="29" customFormat="1" ht="31.5" x14ac:dyDescent="0.25">
      <c r="A63" s="82" t="s">
        <v>317</v>
      </c>
      <c r="B63" s="85" t="s">
        <v>318</v>
      </c>
      <c r="C63" s="84" t="s">
        <v>917</v>
      </c>
      <c r="D63" s="241">
        <v>0</v>
      </c>
      <c r="E63" s="258">
        <v>0</v>
      </c>
      <c r="F63" s="259">
        <f t="shared" si="0"/>
        <v>0</v>
      </c>
      <c r="G63" s="260">
        <v>0</v>
      </c>
      <c r="H63" s="188"/>
      <c r="I63" s="24"/>
    </row>
    <row r="64" spans="1:11" s="29" customFormat="1" ht="31.5" x14ac:dyDescent="0.25">
      <c r="A64" s="82" t="s">
        <v>319</v>
      </c>
      <c r="B64" s="85" t="s">
        <v>320</v>
      </c>
      <c r="C64" s="84" t="s">
        <v>917</v>
      </c>
      <c r="D64" s="241">
        <v>0</v>
      </c>
      <c r="E64" s="261">
        <v>0</v>
      </c>
      <c r="F64" s="259">
        <f t="shared" si="0"/>
        <v>0</v>
      </c>
      <c r="G64" s="260">
        <v>0</v>
      </c>
      <c r="H64" s="188"/>
      <c r="I64" s="24"/>
    </row>
    <row r="65" spans="1:10" s="29" customFormat="1" x14ac:dyDescent="0.25">
      <c r="A65" s="82" t="s">
        <v>321</v>
      </c>
      <c r="B65" s="112" t="s">
        <v>322</v>
      </c>
      <c r="C65" s="110" t="s">
        <v>917</v>
      </c>
      <c r="D65" s="239">
        <v>0</v>
      </c>
      <c r="E65" s="261">
        <v>0</v>
      </c>
      <c r="F65" s="259">
        <f t="shared" si="0"/>
        <v>0</v>
      </c>
      <c r="G65" s="260">
        <v>0</v>
      </c>
      <c r="H65" s="188"/>
      <c r="I65" s="24"/>
    </row>
    <row r="66" spans="1:10" s="29" customFormat="1" x14ac:dyDescent="0.25">
      <c r="A66" s="82" t="s">
        <v>323</v>
      </c>
      <c r="B66" s="112" t="s">
        <v>324</v>
      </c>
      <c r="C66" s="110" t="s">
        <v>917</v>
      </c>
      <c r="D66" s="239">
        <v>0</v>
      </c>
      <c r="E66" s="261">
        <v>0</v>
      </c>
      <c r="F66" s="259">
        <f t="shared" si="0"/>
        <v>0</v>
      </c>
      <c r="G66" s="260">
        <v>0</v>
      </c>
      <c r="H66" s="188"/>
      <c r="I66" s="24"/>
    </row>
    <row r="67" spans="1:10" s="29" customFormat="1" x14ac:dyDescent="0.25">
      <c r="A67" s="82" t="s">
        <v>325</v>
      </c>
      <c r="B67" s="112" t="s">
        <v>326</v>
      </c>
      <c r="C67" s="110" t="s">
        <v>917</v>
      </c>
      <c r="D67" s="239">
        <f>59.6825+(42.2/1000+0.9066+0.2007+0.1695+0.2392+0.1086+84.2/1000)</f>
        <v>61.433499999999995</v>
      </c>
      <c r="E67" s="258">
        <f>11.9448+0.1185123</f>
        <v>12.063312300000002</v>
      </c>
      <c r="F67" s="259">
        <f t="shared" si="0"/>
        <v>-49.370187699999995</v>
      </c>
      <c r="G67" s="260">
        <f>E67/D67*100</f>
        <v>19.636374779232831</v>
      </c>
      <c r="H67" s="188"/>
      <c r="I67" s="24"/>
    </row>
    <row r="68" spans="1:10" s="29" customFormat="1" x14ac:dyDescent="0.25">
      <c r="A68" s="82" t="s">
        <v>327</v>
      </c>
      <c r="B68" s="156" t="s">
        <v>328</v>
      </c>
      <c r="C68" s="157" t="s">
        <v>917</v>
      </c>
      <c r="D68" s="239">
        <f>9.5131+2.3498</f>
        <v>11.8629</v>
      </c>
      <c r="E68" s="258">
        <f>3.31500399+1.00767828</f>
        <v>4.3226822699999996</v>
      </c>
      <c r="F68" s="259">
        <f t="shared" si="0"/>
        <v>-7.5402177300000002</v>
      </c>
      <c r="G68" s="260">
        <f>E68/D68*100</f>
        <v>36.43866398604051</v>
      </c>
      <c r="H68" s="188"/>
      <c r="I68" s="24"/>
    </row>
    <row r="69" spans="1:10" s="29" customFormat="1" x14ac:dyDescent="0.25">
      <c r="A69" s="82" t="s">
        <v>329</v>
      </c>
      <c r="B69" s="83" t="s">
        <v>330</v>
      </c>
      <c r="C69" s="110" t="s">
        <v>917</v>
      </c>
      <c r="D69" s="239">
        <v>23.177</v>
      </c>
      <c r="E69" s="258">
        <f>15.1376309+16.51077/1000</f>
        <v>15.15414167</v>
      </c>
      <c r="F69" s="259">
        <f t="shared" si="0"/>
        <v>-8.02285833</v>
      </c>
      <c r="G69" s="260">
        <v>0</v>
      </c>
      <c r="H69" s="188"/>
      <c r="I69" s="24"/>
    </row>
    <row r="70" spans="1:10" s="29" customFormat="1" x14ac:dyDescent="0.25">
      <c r="A70" s="82" t="s">
        <v>331</v>
      </c>
      <c r="B70" s="83" t="s">
        <v>332</v>
      </c>
      <c r="C70" s="110" t="s">
        <v>917</v>
      </c>
      <c r="D70" s="239">
        <f>D71+D72</f>
        <v>8.6300000000000002E-2</v>
      </c>
      <c r="E70" s="261">
        <f>E71+E72</f>
        <v>2.0405710000000001E-2</v>
      </c>
      <c r="F70" s="259">
        <f t="shared" si="0"/>
        <v>-6.5894289999999994E-2</v>
      </c>
      <c r="G70" s="260">
        <f>E70/D70*100</f>
        <v>23.645086906141369</v>
      </c>
      <c r="H70" s="188"/>
      <c r="I70" s="24"/>
      <c r="J70" s="122"/>
    </row>
    <row r="71" spans="1:10" s="29" customFormat="1" x14ac:dyDescent="0.25">
      <c r="A71" s="82" t="s">
        <v>230</v>
      </c>
      <c r="B71" s="112" t="s">
        <v>333</v>
      </c>
      <c r="C71" s="110" t="s">
        <v>917</v>
      </c>
      <c r="D71" s="239">
        <v>0</v>
      </c>
      <c r="E71" s="261">
        <v>0</v>
      </c>
      <c r="F71" s="259">
        <f t="shared" si="0"/>
        <v>0</v>
      </c>
      <c r="G71" s="260">
        <v>0</v>
      </c>
      <c r="H71" s="188"/>
      <c r="I71" s="24"/>
    </row>
    <row r="72" spans="1:10" s="29" customFormat="1" x14ac:dyDescent="0.25">
      <c r="A72" s="82" t="s">
        <v>234</v>
      </c>
      <c r="B72" s="112" t="s">
        <v>334</v>
      </c>
      <c r="C72" s="110" t="s">
        <v>917</v>
      </c>
      <c r="D72" s="239">
        <v>8.6300000000000002E-2</v>
      </c>
      <c r="E72" s="258">
        <f>20.40571/1000</f>
        <v>2.0405710000000001E-2</v>
      </c>
      <c r="F72" s="259">
        <f t="shared" si="0"/>
        <v>-6.5894289999999994E-2</v>
      </c>
      <c r="G72" s="260">
        <f>E72/D72*100</f>
        <v>23.645086906141369</v>
      </c>
      <c r="H72" s="188"/>
      <c r="I72" s="24"/>
    </row>
    <row r="73" spans="1:10" s="29" customFormat="1" x14ac:dyDescent="0.25">
      <c r="A73" s="82" t="s">
        <v>335</v>
      </c>
      <c r="B73" s="83" t="s">
        <v>336</v>
      </c>
      <c r="C73" s="110" t="s">
        <v>917</v>
      </c>
      <c r="D73" s="239">
        <f>D74+D75+D76</f>
        <v>8.4939</v>
      </c>
      <c r="E73" s="261">
        <f>E74+E75+E76</f>
        <v>2.5254438599999998</v>
      </c>
      <c r="F73" s="259">
        <f t="shared" si="0"/>
        <v>-5.9684561400000007</v>
      </c>
      <c r="G73" s="260">
        <f>E73/D73*100</f>
        <v>29.732441634584816</v>
      </c>
      <c r="H73" s="188"/>
      <c r="I73" s="24"/>
    </row>
    <row r="74" spans="1:10" s="29" customFormat="1" x14ac:dyDescent="0.25">
      <c r="A74" s="82" t="s">
        <v>337</v>
      </c>
      <c r="B74" s="112" t="s">
        <v>338</v>
      </c>
      <c r="C74" s="110" t="s">
        <v>917</v>
      </c>
      <c r="D74" s="239">
        <v>0</v>
      </c>
      <c r="E74" s="261">
        <v>0</v>
      </c>
      <c r="F74" s="259">
        <f t="shared" si="0"/>
        <v>0</v>
      </c>
      <c r="G74" s="260">
        <v>0</v>
      </c>
      <c r="H74" s="188"/>
      <c r="I74" s="24"/>
    </row>
    <row r="75" spans="1:10" s="29" customFormat="1" x14ac:dyDescent="0.25">
      <c r="A75" s="82" t="s">
        <v>339</v>
      </c>
      <c r="B75" s="112" t="s">
        <v>340</v>
      </c>
      <c r="C75" s="110" t="s">
        <v>917</v>
      </c>
      <c r="D75" s="239">
        <v>6.7632000000000003</v>
      </c>
      <c r="E75" s="258">
        <f>1.02906624+4.84748/1000+762.88578/1000</f>
        <v>1.7967994999999999</v>
      </c>
      <c r="F75" s="259">
        <f t="shared" si="0"/>
        <v>-4.9664005000000007</v>
      </c>
      <c r="G75" s="260">
        <f>E75/D75*100</f>
        <v>26.567298024603737</v>
      </c>
      <c r="H75" s="188"/>
      <c r="I75" s="24"/>
    </row>
    <row r="76" spans="1:10" s="29" customFormat="1" ht="16.5" thickBot="1" x14ac:dyDescent="0.3">
      <c r="A76" s="123" t="s">
        <v>341</v>
      </c>
      <c r="B76" s="124" t="s">
        <v>342</v>
      </c>
      <c r="C76" s="125" t="s">
        <v>917</v>
      </c>
      <c r="D76" s="239">
        <v>1.7306999999999999</v>
      </c>
      <c r="E76" s="272">
        <f>728.64436/1000</f>
        <v>0.72864435999999999</v>
      </c>
      <c r="F76" s="267">
        <f t="shared" si="0"/>
        <v>-1.00205564</v>
      </c>
      <c r="G76" s="268">
        <f>E76/D76*100</f>
        <v>42.101135956549371</v>
      </c>
      <c r="H76" s="191"/>
      <c r="I76" s="24"/>
    </row>
    <row r="77" spans="1:10" s="29" customFormat="1" x14ac:dyDescent="0.25">
      <c r="A77" s="106" t="s">
        <v>343</v>
      </c>
      <c r="B77" s="126" t="s">
        <v>344</v>
      </c>
      <c r="C77" s="127" t="s">
        <v>917</v>
      </c>
      <c r="D77" s="243"/>
      <c r="E77" s="262"/>
      <c r="F77" s="263"/>
      <c r="G77" s="264"/>
      <c r="H77" s="187"/>
      <c r="I77" s="24"/>
    </row>
    <row r="78" spans="1:10" s="29" customFormat="1" x14ac:dyDescent="0.25">
      <c r="A78" s="82" t="s">
        <v>345</v>
      </c>
      <c r="B78" s="112" t="s">
        <v>346</v>
      </c>
      <c r="C78" s="128" t="s">
        <v>917</v>
      </c>
      <c r="D78" s="244"/>
      <c r="E78" s="265"/>
      <c r="F78" s="259"/>
      <c r="G78" s="260"/>
      <c r="H78" s="188"/>
      <c r="I78" s="24"/>
    </row>
    <row r="79" spans="1:10" s="29" customFormat="1" x14ac:dyDescent="0.25">
      <c r="A79" s="82" t="s">
        <v>347</v>
      </c>
      <c r="B79" s="112" t="s">
        <v>348</v>
      </c>
      <c r="C79" s="128" t="s">
        <v>917</v>
      </c>
      <c r="D79" s="237"/>
      <c r="E79" s="265"/>
      <c r="F79" s="259"/>
      <c r="G79" s="260"/>
      <c r="H79" s="188"/>
      <c r="I79" s="24"/>
    </row>
    <row r="80" spans="1:10" s="29" customFormat="1" ht="16.5" thickBot="1" x14ac:dyDescent="0.3">
      <c r="A80" s="113" t="s">
        <v>349</v>
      </c>
      <c r="B80" s="129" t="s">
        <v>350</v>
      </c>
      <c r="C80" s="130" t="s">
        <v>917</v>
      </c>
      <c r="D80" s="245"/>
      <c r="E80" s="266"/>
      <c r="F80" s="267"/>
      <c r="G80" s="268"/>
      <c r="H80" s="191"/>
      <c r="I80" s="24"/>
    </row>
    <row r="81" spans="1:9" s="29" customFormat="1" x14ac:dyDescent="0.25">
      <c r="A81" s="116" t="s">
        <v>351</v>
      </c>
      <c r="B81" s="117" t="s">
        <v>352</v>
      </c>
      <c r="C81" s="118" t="s">
        <v>917</v>
      </c>
      <c r="D81" s="246">
        <f>D23-D38-1.8299</f>
        <v>11.848000000000022</v>
      </c>
      <c r="E81" s="310">
        <f>E23-E38-0.001</f>
        <v>-1.0812305100000139</v>
      </c>
      <c r="F81" s="263">
        <f t="shared" si="0"/>
        <v>-12.929230510000036</v>
      </c>
      <c r="G81" s="264">
        <v>0</v>
      </c>
      <c r="H81" s="187"/>
      <c r="I81" s="24"/>
    </row>
    <row r="82" spans="1:9" s="29" customFormat="1" x14ac:dyDescent="0.25">
      <c r="A82" s="82" t="s">
        <v>353</v>
      </c>
      <c r="B82" s="109" t="s">
        <v>273</v>
      </c>
      <c r="C82" s="110" t="s">
        <v>917</v>
      </c>
      <c r="D82" s="247">
        <v>0</v>
      </c>
      <c r="E82" s="237">
        <v>0</v>
      </c>
      <c r="F82" s="259">
        <f t="shared" si="0"/>
        <v>0</v>
      </c>
      <c r="G82" s="260">
        <v>0</v>
      </c>
      <c r="H82" s="188"/>
      <c r="I82" s="24"/>
    </row>
    <row r="83" spans="1:9" s="29" customFormat="1" ht="31.5" x14ac:dyDescent="0.25">
      <c r="A83" s="82" t="s">
        <v>354</v>
      </c>
      <c r="B83" s="85" t="s">
        <v>274</v>
      </c>
      <c r="C83" s="110" t="s">
        <v>917</v>
      </c>
      <c r="D83" s="247">
        <v>0</v>
      </c>
      <c r="E83" s="237">
        <v>0</v>
      </c>
      <c r="F83" s="259">
        <f t="shared" si="0"/>
        <v>0</v>
      </c>
      <c r="G83" s="260">
        <v>0</v>
      </c>
      <c r="H83" s="188"/>
      <c r="I83" s="24"/>
    </row>
    <row r="84" spans="1:9" s="29" customFormat="1" ht="31.5" x14ac:dyDescent="0.25">
      <c r="A84" s="82" t="s">
        <v>355</v>
      </c>
      <c r="B84" s="85" t="s">
        <v>275</v>
      </c>
      <c r="C84" s="110" t="s">
        <v>917</v>
      </c>
      <c r="D84" s="247">
        <v>0</v>
      </c>
      <c r="E84" s="237">
        <v>0</v>
      </c>
      <c r="F84" s="259">
        <f t="shared" si="0"/>
        <v>0</v>
      </c>
      <c r="G84" s="260">
        <v>0</v>
      </c>
      <c r="H84" s="188"/>
      <c r="I84" s="24"/>
    </row>
    <row r="85" spans="1:9" s="29" customFormat="1" ht="31.5" x14ac:dyDescent="0.25">
      <c r="A85" s="82" t="s">
        <v>356</v>
      </c>
      <c r="B85" s="85" t="s">
        <v>276</v>
      </c>
      <c r="C85" s="110" t="s">
        <v>917</v>
      </c>
      <c r="D85" s="247">
        <v>0</v>
      </c>
      <c r="E85" s="237">
        <v>0</v>
      </c>
      <c r="F85" s="259">
        <f t="shared" si="0"/>
        <v>0</v>
      </c>
      <c r="G85" s="260">
        <v>0</v>
      </c>
      <c r="H85" s="188"/>
      <c r="I85" s="24"/>
    </row>
    <row r="86" spans="1:9" s="29" customFormat="1" x14ac:dyDescent="0.25">
      <c r="A86" s="82" t="s">
        <v>357</v>
      </c>
      <c r="B86" s="109" t="s">
        <v>277</v>
      </c>
      <c r="C86" s="110" t="s">
        <v>917</v>
      </c>
      <c r="D86" s="247">
        <v>0</v>
      </c>
      <c r="E86" s="237">
        <v>0</v>
      </c>
      <c r="F86" s="259">
        <f t="shared" si="0"/>
        <v>0</v>
      </c>
      <c r="G86" s="260">
        <v>0</v>
      </c>
      <c r="H86" s="188"/>
      <c r="I86" s="24"/>
    </row>
    <row r="87" spans="1:9" s="29" customFormat="1" x14ac:dyDescent="0.25">
      <c r="A87" s="82" t="s">
        <v>358</v>
      </c>
      <c r="B87" s="109" t="s">
        <v>278</v>
      </c>
      <c r="C87" s="110" t="s">
        <v>917</v>
      </c>
      <c r="D87" s="247">
        <f>D81</f>
        <v>11.848000000000022</v>
      </c>
      <c r="E87" s="311">
        <f>E29-E44</f>
        <v>-2.8751516600000144</v>
      </c>
      <c r="F87" s="259">
        <f t="shared" si="0"/>
        <v>-14.723151660000037</v>
      </c>
      <c r="G87" s="260">
        <v>0</v>
      </c>
      <c r="H87" s="188"/>
      <c r="I87" s="24"/>
    </row>
    <row r="88" spans="1:9" s="29" customFormat="1" x14ac:dyDescent="0.25">
      <c r="A88" s="82" t="s">
        <v>359</v>
      </c>
      <c r="B88" s="109" t="s">
        <v>279</v>
      </c>
      <c r="C88" s="110" t="s">
        <v>917</v>
      </c>
      <c r="D88" s="247">
        <v>0</v>
      </c>
      <c r="E88" s="237">
        <v>0</v>
      </c>
      <c r="F88" s="259">
        <f t="shared" ref="F88:F151" si="1">E88-D88</f>
        <v>0</v>
      </c>
      <c r="G88" s="260">
        <v>0</v>
      </c>
      <c r="H88" s="188"/>
      <c r="I88" s="24"/>
    </row>
    <row r="89" spans="1:9" s="29" customFormat="1" x14ac:dyDescent="0.25">
      <c r="A89" s="82" t="s">
        <v>360</v>
      </c>
      <c r="B89" s="109" t="s">
        <v>281</v>
      </c>
      <c r="C89" s="110" t="s">
        <v>917</v>
      </c>
      <c r="D89" s="247">
        <v>0</v>
      </c>
      <c r="E89" s="312">
        <f>E31-E46</f>
        <v>1.7793330699999999</v>
      </c>
      <c r="F89" s="259">
        <f t="shared" si="1"/>
        <v>1.7793330699999999</v>
      </c>
      <c r="G89" s="260">
        <v>0</v>
      </c>
      <c r="H89" s="188"/>
      <c r="I89" s="24"/>
    </row>
    <row r="90" spans="1:9" s="29" customFormat="1" x14ac:dyDescent="0.25">
      <c r="A90" s="82" t="s">
        <v>361</v>
      </c>
      <c r="B90" s="109" t="s">
        <v>283</v>
      </c>
      <c r="C90" s="110" t="s">
        <v>917</v>
      </c>
      <c r="D90" s="247">
        <v>0</v>
      </c>
      <c r="E90" s="237">
        <v>0</v>
      </c>
      <c r="F90" s="259">
        <f t="shared" si="1"/>
        <v>0</v>
      </c>
      <c r="G90" s="260">
        <v>0</v>
      </c>
      <c r="H90" s="188"/>
      <c r="I90" s="24"/>
    </row>
    <row r="91" spans="1:9" s="29" customFormat="1" x14ac:dyDescent="0.25">
      <c r="A91" s="82" t="s">
        <v>362</v>
      </c>
      <c r="B91" s="109" t="s">
        <v>285</v>
      </c>
      <c r="C91" s="110" t="s">
        <v>917</v>
      </c>
      <c r="D91" s="247">
        <v>0</v>
      </c>
      <c r="E91" s="237">
        <v>0</v>
      </c>
      <c r="F91" s="259">
        <f t="shared" si="1"/>
        <v>0</v>
      </c>
      <c r="G91" s="260">
        <v>0</v>
      </c>
      <c r="H91" s="188"/>
      <c r="I91" s="24"/>
    </row>
    <row r="92" spans="1:9" s="29" customFormat="1" ht="31.5" x14ac:dyDescent="0.25">
      <c r="A92" s="82" t="s">
        <v>363</v>
      </c>
      <c r="B92" s="111" t="s">
        <v>287</v>
      </c>
      <c r="C92" s="110" t="s">
        <v>917</v>
      </c>
      <c r="D92" s="247">
        <v>0</v>
      </c>
      <c r="E92" s="237">
        <v>0</v>
      </c>
      <c r="F92" s="259">
        <f t="shared" si="1"/>
        <v>0</v>
      </c>
      <c r="G92" s="260">
        <v>0</v>
      </c>
      <c r="H92" s="188"/>
      <c r="I92" s="24"/>
    </row>
    <row r="93" spans="1:9" s="29" customFormat="1" x14ac:dyDescent="0.25">
      <c r="A93" s="82" t="s">
        <v>364</v>
      </c>
      <c r="B93" s="85" t="s">
        <v>186</v>
      </c>
      <c r="C93" s="110" t="s">
        <v>917</v>
      </c>
      <c r="D93" s="247">
        <v>0</v>
      </c>
      <c r="E93" s="237">
        <v>0</v>
      </c>
      <c r="F93" s="259">
        <f t="shared" si="1"/>
        <v>0</v>
      </c>
      <c r="G93" s="260">
        <v>0</v>
      </c>
      <c r="H93" s="188"/>
      <c r="I93" s="24"/>
    </row>
    <row r="94" spans="1:9" s="29" customFormat="1" x14ac:dyDescent="0.25">
      <c r="A94" s="82" t="s">
        <v>365</v>
      </c>
      <c r="B94" s="112" t="s">
        <v>187</v>
      </c>
      <c r="C94" s="110" t="s">
        <v>917</v>
      </c>
      <c r="D94" s="247">
        <v>0</v>
      </c>
      <c r="E94" s="237">
        <v>0</v>
      </c>
      <c r="F94" s="259">
        <f t="shared" si="1"/>
        <v>0</v>
      </c>
      <c r="G94" s="260">
        <v>0</v>
      </c>
      <c r="H94" s="188"/>
      <c r="I94" s="24"/>
    </row>
    <row r="95" spans="1:9" s="29" customFormat="1" x14ac:dyDescent="0.25">
      <c r="A95" s="82" t="s">
        <v>366</v>
      </c>
      <c r="B95" s="109" t="s">
        <v>291</v>
      </c>
      <c r="C95" s="110" t="s">
        <v>917</v>
      </c>
      <c r="D95" s="248">
        <f>D37-D52</f>
        <v>0</v>
      </c>
      <c r="E95" s="279">
        <f>E37-E52</f>
        <v>1.5588080000000001E-2</v>
      </c>
      <c r="F95" s="259">
        <f t="shared" si="1"/>
        <v>1.5588080000000001E-2</v>
      </c>
      <c r="G95" s="260">
        <v>0</v>
      </c>
      <c r="H95" s="188"/>
      <c r="I95" s="24"/>
    </row>
    <row r="96" spans="1:9" s="29" customFormat="1" x14ac:dyDescent="0.25">
      <c r="A96" s="82" t="s">
        <v>367</v>
      </c>
      <c r="B96" s="131" t="s">
        <v>368</v>
      </c>
      <c r="C96" s="110" t="s">
        <v>917</v>
      </c>
      <c r="D96" s="248">
        <v>0</v>
      </c>
      <c r="E96" s="313">
        <f>E97-E103</f>
        <v>-4.7884795799999997</v>
      </c>
      <c r="F96" s="259">
        <f t="shared" si="1"/>
        <v>-4.7884795799999997</v>
      </c>
      <c r="G96" s="260">
        <v>0</v>
      </c>
      <c r="H96" s="188"/>
      <c r="I96" s="24"/>
    </row>
    <row r="97" spans="1:9" s="29" customFormat="1" x14ac:dyDescent="0.25">
      <c r="A97" s="82" t="s">
        <v>27</v>
      </c>
      <c r="B97" s="111" t="s">
        <v>369</v>
      </c>
      <c r="C97" s="110" t="s">
        <v>917</v>
      </c>
      <c r="D97" s="248">
        <f>D98+D99+D100+D102</f>
        <v>0</v>
      </c>
      <c r="E97" s="279">
        <f>E98+E99+E100+E102</f>
        <v>0.39922305000000002</v>
      </c>
      <c r="F97" s="259">
        <f t="shared" si="1"/>
        <v>0.39922305000000002</v>
      </c>
      <c r="G97" s="260">
        <v>0</v>
      </c>
      <c r="H97" s="188"/>
      <c r="I97" s="24"/>
    </row>
    <row r="98" spans="1:9" s="29" customFormat="1" x14ac:dyDescent="0.25">
      <c r="A98" s="82" t="s">
        <v>370</v>
      </c>
      <c r="B98" s="85" t="s">
        <v>371</v>
      </c>
      <c r="C98" s="110" t="s">
        <v>917</v>
      </c>
      <c r="D98" s="248">
        <v>0</v>
      </c>
      <c r="E98" s="313">
        <v>0</v>
      </c>
      <c r="F98" s="259">
        <f t="shared" si="1"/>
        <v>0</v>
      </c>
      <c r="G98" s="260">
        <v>0</v>
      </c>
      <c r="H98" s="188"/>
      <c r="I98" s="24"/>
    </row>
    <row r="99" spans="1:9" s="29" customFormat="1" x14ac:dyDescent="0.25">
      <c r="A99" s="82" t="s">
        <v>372</v>
      </c>
      <c r="B99" s="85" t="s">
        <v>373</v>
      </c>
      <c r="C99" s="110" t="s">
        <v>917</v>
      </c>
      <c r="D99" s="248">
        <v>0</v>
      </c>
      <c r="E99" s="313">
        <f>230.08009/1000</f>
        <v>0.23008009000000001</v>
      </c>
      <c r="F99" s="259">
        <f t="shared" si="1"/>
        <v>0.23008009000000001</v>
      </c>
      <c r="G99" s="260">
        <v>0</v>
      </c>
      <c r="H99" s="188"/>
      <c r="I99" s="24"/>
    </row>
    <row r="100" spans="1:9" s="29" customFormat="1" x14ac:dyDescent="0.25">
      <c r="A100" s="82" t="s">
        <v>374</v>
      </c>
      <c r="B100" s="85" t="s">
        <v>375</v>
      </c>
      <c r="C100" s="110" t="s">
        <v>917</v>
      </c>
      <c r="D100" s="248">
        <v>0</v>
      </c>
      <c r="E100" s="279">
        <f>E101</f>
        <v>0</v>
      </c>
      <c r="F100" s="259">
        <f t="shared" si="1"/>
        <v>0</v>
      </c>
      <c r="G100" s="260">
        <v>0</v>
      </c>
      <c r="H100" s="188"/>
      <c r="I100" s="24"/>
    </row>
    <row r="101" spans="1:9" s="29" customFormat="1" x14ac:dyDescent="0.25">
      <c r="A101" s="82" t="s">
        <v>376</v>
      </c>
      <c r="B101" s="120" t="s">
        <v>377</v>
      </c>
      <c r="C101" s="110" t="s">
        <v>917</v>
      </c>
      <c r="D101" s="248">
        <v>0</v>
      </c>
      <c r="E101" s="279">
        <f>0/1000</f>
        <v>0</v>
      </c>
      <c r="F101" s="259">
        <f t="shared" si="1"/>
        <v>0</v>
      </c>
      <c r="G101" s="260">
        <v>0</v>
      </c>
      <c r="H101" s="188"/>
      <c r="I101" s="24"/>
    </row>
    <row r="102" spans="1:9" s="29" customFormat="1" x14ac:dyDescent="0.25">
      <c r="A102" s="82" t="s">
        <v>378</v>
      </c>
      <c r="B102" s="112" t="s">
        <v>379</v>
      </c>
      <c r="C102" s="110" t="s">
        <v>917</v>
      </c>
      <c r="D102" s="248">
        <v>0</v>
      </c>
      <c r="E102" s="279">
        <f>169.14296/1000-E101</f>
        <v>0.16914295999999998</v>
      </c>
      <c r="F102" s="259">
        <f t="shared" si="1"/>
        <v>0.16914295999999998</v>
      </c>
      <c r="G102" s="260">
        <v>0</v>
      </c>
      <c r="H102" s="188"/>
      <c r="I102" s="24"/>
    </row>
    <row r="103" spans="1:9" s="29" customFormat="1" x14ac:dyDescent="0.25">
      <c r="A103" s="82" t="s">
        <v>28</v>
      </c>
      <c r="B103" s="83" t="s">
        <v>336</v>
      </c>
      <c r="C103" s="110" t="s">
        <v>917</v>
      </c>
      <c r="D103" s="248">
        <f>D104+D105+D106+D108</f>
        <v>0</v>
      </c>
      <c r="E103" s="279">
        <f>E104+E105+E106+E108</f>
        <v>5.1877026299999995</v>
      </c>
      <c r="F103" s="259">
        <f t="shared" si="1"/>
        <v>5.1877026299999995</v>
      </c>
      <c r="G103" s="260">
        <v>0</v>
      </c>
      <c r="H103" s="188"/>
      <c r="I103" s="24"/>
    </row>
    <row r="104" spans="1:9" s="29" customFormat="1" x14ac:dyDescent="0.25">
      <c r="A104" s="82" t="s">
        <v>380</v>
      </c>
      <c r="B104" s="112" t="s">
        <v>381</v>
      </c>
      <c r="C104" s="110" t="s">
        <v>917</v>
      </c>
      <c r="D104" s="248">
        <v>0</v>
      </c>
      <c r="E104" s="279">
        <v>0</v>
      </c>
      <c r="F104" s="259">
        <f t="shared" si="1"/>
        <v>0</v>
      </c>
      <c r="G104" s="260">
        <v>0</v>
      </c>
      <c r="H104" s="188"/>
      <c r="I104" s="24"/>
    </row>
    <row r="105" spans="1:9" s="29" customFormat="1" x14ac:dyDescent="0.25">
      <c r="A105" s="82" t="s">
        <v>382</v>
      </c>
      <c r="B105" s="112" t="s">
        <v>383</v>
      </c>
      <c r="C105" s="110" t="s">
        <v>917</v>
      </c>
      <c r="D105" s="248">
        <v>0</v>
      </c>
      <c r="E105" s="279">
        <f>324.67343/1000</f>
        <v>0.32467342999999999</v>
      </c>
      <c r="F105" s="259">
        <f t="shared" si="1"/>
        <v>0.32467342999999999</v>
      </c>
      <c r="G105" s="260">
        <v>0</v>
      </c>
      <c r="H105" s="188"/>
      <c r="I105" s="24"/>
    </row>
    <row r="106" spans="1:9" s="29" customFormat="1" x14ac:dyDescent="0.25">
      <c r="A106" s="82" t="s">
        <v>384</v>
      </c>
      <c r="B106" s="112" t="s">
        <v>385</v>
      </c>
      <c r="C106" s="110" t="s">
        <v>917</v>
      </c>
      <c r="D106" s="248">
        <v>0</v>
      </c>
      <c r="E106" s="279">
        <f>E107</f>
        <v>0</v>
      </c>
      <c r="F106" s="259">
        <f t="shared" si="1"/>
        <v>0</v>
      </c>
      <c r="G106" s="260">
        <v>0</v>
      </c>
      <c r="H106" s="188"/>
      <c r="I106" s="24"/>
    </row>
    <row r="107" spans="1:9" s="29" customFormat="1" x14ac:dyDescent="0.25">
      <c r="A107" s="82" t="s">
        <v>386</v>
      </c>
      <c r="B107" s="120" t="s">
        <v>387</v>
      </c>
      <c r="C107" s="110" t="s">
        <v>917</v>
      </c>
      <c r="D107" s="248">
        <v>0</v>
      </c>
      <c r="E107" s="279">
        <f>0/1000</f>
        <v>0</v>
      </c>
      <c r="F107" s="259">
        <f t="shared" si="1"/>
        <v>0</v>
      </c>
      <c r="G107" s="260">
        <v>0</v>
      </c>
      <c r="H107" s="188"/>
      <c r="I107" s="24"/>
    </row>
    <row r="108" spans="1:9" s="29" customFormat="1" x14ac:dyDescent="0.25">
      <c r="A108" s="82" t="s">
        <v>388</v>
      </c>
      <c r="B108" s="112" t="s">
        <v>389</v>
      </c>
      <c r="C108" s="110" t="s">
        <v>917</v>
      </c>
      <c r="D108" s="248">
        <v>0</v>
      </c>
      <c r="E108" s="279">
        <f>4863.0292/1000-E107-E104</f>
        <v>4.8630291999999997</v>
      </c>
      <c r="F108" s="259">
        <f t="shared" si="1"/>
        <v>4.8630291999999997</v>
      </c>
      <c r="G108" s="260">
        <v>0</v>
      </c>
      <c r="H108" s="188"/>
      <c r="I108" s="24"/>
    </row>
    <row r="109" spans="1:9" s="29" customFormat="1" x14ac:dyDescent="0.25">
      <c r="A109" s="82" t="s">
        <v>390</v>
      </c>
      <c r="B109" s="131" t="s">
        <v>391</v>
      </c>
      <c r="C109" s="110" t="s">
        <v>917</v>
      </c>
      <c r="D109" s="247">
        <f>D81+D96</f>
        <v>11.848000000000022</v>
      </c>
      <c r="E109" s="237">
        <f>E81+E96</f>
        <v>-5.8697100900000141</v>
      </c>
      <c r="F109" s="259">
        <f t="shared" si="1"/>
        <v>-17.717710090000036</v>
      </c>
      <c r="G109" s="260">
        <v>0</v>
      </c>
      <c r="H109" s="188"/>
      <c r="I109" s="24"/>
    </row>
    <row r="110" spans="1:9" s="29" customFormat="1" ht="31.5" x14ac:dyDescent="0.25">
      <c r="A110" s="82" t="s">
        <v>29</v>
      </c>
      <c r="B110" s="111" t="s">
        <v>392</v>
      </c>
      <c r="C110" s="110" t="s">
        <v>917</v>
      </c>
      <c r="D110" s="247">
        <v>0</v>
      </c>
      <c r="E110" s="237">
        <v>0</v>
      </c>
      <c r="F110" s="259">
        <f t="shared" si="1"/>
        <v>0</v>
      </c>
      <c r="G110" s="260">
        <v>0</v>
      </c>
      <c r="H110" s="188"/>
      <c r="I110" s="24"/>
    </row>
    <row r="111" spans="1:9" s="29" customFormat="1" ht="31.5" x14ac:dyDescent="0.25">
      <c r="A111" s="82" t="s">
        <v>393</v>
      </c>
      <c r="B111" s="85" t="s">
        <v>274</v>
      </c>
      <c r="C111" s="110" t="s">
        <v>917</v>
      </c>
      <c r="D111" s="247">
        <v>0</v>
      </c>
      <c r="E111" s="237">
        <v>0</v>
      </c>
      <c r="F111" s="259">
        <f t="shared" si="1"/>
        <v>0</v>
      </c>
      <c r="G111" s="260">
        <v>0</v>
      </c>
      <c r="H111" s="188"/>
      <c r="I111" s="24"/>
    </row>
    <row r="112" spans="1:9" s="29" customFormat="1" ht="31.5" x14ac:dyDescent="0.25">
      <c r="A112" s="82" t="s">
        <v>394</v>
      </c>
      <c r="B112" s="85" t="s">
        <v>275</v>
      </c>
      <c r="C112" s="110" t="s">
        <v>917</v>
      </c>
      <c r="D112" s="247">
        <v>0</v>
      </c>
      <c r="E112" s="237">
        <v>0</v>
      </c>
      <c r="F112" s="259">
        <f t="shared" si="1"/>
        <v>0</v>
      </c>
      <c r="G112" s="260">
        <v>0</v>
      </c>
      <c r="H112" s="188"/>
      <c r="I112" s="24"/>
    </row>
    <row r="113" spans="1:9" s="29" customFormat="1" ht="31.5" x14ac:dyDescent="0.25">
      <c r="A113" s="82" t="s">
        <v>395</v>
      </c>
      <c r="B113" s="85" t="s">
        <v>276</v>
      </c>
      <c r="C113" s="110" t="s">
        <v>917</v>
      </c>
      <c r="D113" s="247">
        <v>0</v>
      </c>
      <c r="E113" s="237">
        <v>0</v>
      </c>
      <c r="F113" s="259">
        <f t="shared" si="1"/>
        <v>0</v>
      </c>
      <c r="G113" s="260">
        <v>0</v>
      </c>
      <c r="H113" s="188"/>
      <c r="I113" s="24"/>
    </row>
    <row r="114" spans="1:9" s="29" customFormat="1" x14ac:dyDescent="0.25">
      <c r="A114" s="82" t="s">
        <v>30</v>
      </c>
      <c r="B114" s="109" t="s">
        <v>277</v>
      </c>
      <c r="C114" s="110" t="s">
        <v>917</v>
      </c>
      <c r="D114" s="247">
        <v>0</v>
      </c>
      <c r="E114" s="237">
        <v>0</v>
      </c>
      <c r="F114" s="259">
        <f t="shared" si="1"/>
        <v>0</v>
      </c>
      <c r="G114" s="260">
        <v>0</v>
      </c>
      <c r="H114" s="188"/>
      <c r="I114" s="24"/>
    </row>
    <row r="115" spans="1:9" s="29" customFormat="1" x14ac:dyDescent="0.25">
      <c r="A115" s="82" t="s">
        <v>31</v>
      </c>
      <c r="B115" s="109" t="s">
        <v>278</v>
      </c>
      <c r="C115" s="110" t="s">
        <v>917</v>
      </c>
      <c r="D115" s="247">
        <f>D109</f>
        <v>11.848000000000022</v>
      </c>
      <c r="E115" s="237">
        <v>-7.4797060999999996</v>
      </c>
      <c r="F115" s="259">
        <f t="shared" si="1"/>
        <v>-19.327706100000022</v>
      </c>
      <c r="G115" s="260">
        <v>0</v>
      </c>
      <c r="H115" s="188"/>
      <c r="I115" s="24"/>
    </row>
    <row r="116" spans="1:9" s="29" customFormat="1" x14ac:dyDescent="0.25">
      <c r="A116" s="82" t="s">
        <v>32</v>
      </c>
      <c r="B116" s="109" t="s">
        <v>279</v>
      </c>
      <c r="C116" s="110" t="s">
        <v>917</v>
      </c>
      <c r="D116" s="247">
        <v>0</v>
      </c>
      <c r="E116" s="237">
        <v>0</v>
      </c>
      <c r="F116" s="259">
        <f t="shared" si="1"/>
        <v>0</v>
      </c>
      <c r="G116" s="260">
        <v>0</v>
      </c>
      <c r="H116" s="188"/>
      <c r="I116" s="24"/>
    </row>
    <row r="117" spans="1:9" s="29" customFormat="1" x14ac:dyDescent="0.25">
      <c r="A117" s="82" t="s">
        <v>396</v>
      </c>
      <c r="B117" s="109" t="s">
        <v>281</v>
      </c>
      <c r="C117" s="110" t="s">
        <v>917</v>
      </c>
      <c r="D117" s="247">
        <v>0</v>
      </c>
      <c r="E117" s="237">
        <v>1.5968939</v>
      </c>
      <c r="F117" s="259">
        <f t="shared" si="1"/>
        <v>1.5968939</v>
      </c>
      <c r="G117" s="260">
        <v>0</v>
      </c>
      <c r="H117" s="188"/>
      <c r="I117" s="24"/>
    </row>
    <row r="118" spans="1:9" s="29" customFormat="1" x14ac:dyDescent="0.25">
      <c r="A118" s="82" t="s">
        <v>397</v>
      </c>
      <c r="B118" s="109" t="s">
        <v>283</v>
      </c>
      <c r="C118" s="110" t="s">
        <v>917</v>
      </c>
      <c r="D118" s="247">
        <v>0</v>
      </c>
      <c r="E118" s="237">
        <v>0</v>
      </c>
      <c r="F118" s="259">
        <f t="shared" si="1"/>
        <v>0</v>
      </c>
      <c r="G118" s="260">
        <v>0</v>
      </c>
      <c r="H118" s="188"/>
      <c r="I118" s="24"/>
    </row>
    <row r="119" spans="1:9" s="29" customFormat="1" x14ac:dyDescent="0.25">
      <c r="A119" s="82" t="s">
        <v>398</v>
      </c>
      <c r="B119" s="109" t="s">
        <v>285</v>
      </c>
      <c r="C119" s="110" t="s">
        <v>917</v>
      </c>
      <c r="D119" s="247">
        <v>0</v>
      </c>
      <c r="E119" s="237">
        <v>0</v>
      </c>
      <c r="F119" s="259">
        <f t="shared" si="1"/>
        <v>0</v>
      </c>
      <c r="G119" s="260">
        <v>0</v>
      </c>
      <c r="H119" s="188"/>
      <c r="I119" s="24"/>
    </row>
    <row r="120" spans="1:9" s="29" customFormat="1" ht="31.5" x14ac:dyDescent="0.25">
      <c r="A120" s="82" t="s">
        <v>399</v>
      </c>
      <c r="B120" s="111" t="s">
        <v>287</v>
      </c>
      <c r="C120" s="110" t="s">
        <v>917</v>
      </c>
      <c r="D120" s="247">
        <v>0</v>
      </c>
      <c r="E120" s="237">
        <v>0</v>
      </c>
      <c r="F120" s="259">
        <f t="shared" si="1"/>
        <v>0</v>
      </c>
      <c r="G120" s="260">
        <v>0</v>
      </c>
      <c r="H120" s="188"/>
      <c r="I120" s="24"/>
    </row>
    <row r="121" spans="1:9" s="29" customFormat="1" x14ac:dyDescent="0.25">
      <c r="A121" s="82" t="s">
        <v>400</v>
      </c>
      <c r="B121" s="112" t="s">
        <v>186</v>
      </c>
      <c r="C121" s="110" t="s">
        <v>917</v>
      </c>
      <c r="D121" s="247">
        <v>0</v>
      </c>
      <c r="E121" s="237">
        <v>0</v>
      </c>
      <c r="F121" s="259">
        <f t="shared" si="1"/>
        <v>0</v>
      </c>
      <c r="G121" s="260">
        <v>0</v>
      </c>
      <c r="H121" s="188"/>
      <c r="I121" s="24"/>
    </row>
    <row r="122" spans="1:9" s="29" customFormat="1" x14ac:dyDescent="0.25">
      <c r="A122" s="82" t="s">
        <v>401</v>
      </c>
      <c r="B122" s="112" t="s">
        <v>187</v>
      </c>
      <c r="C122" s="110" t="s">
        <v>917</v>
      </c>
      <c r="D122" s="247">
        <v>0</v>
      </c>
      <c r="E122" s="237">
        <v>0</v>
      </c>
      <c r="F122" s="259">
        <f t="shared" si="1"/>
        <v>0</v>
      </c>
      <c r="G122" s="260">
        <v>0</v>
      </c>
      <c r="H122" s="188"/>
      <c r="I122" s="24"/>
    </row>
    <row r="123" spans="1:9" s="29" customFormat="1" x14ac:dyDescent="0.25">
      <c r="A123" s="82" t="s">
        <v>402</v>
      </c>
      <c r="B123" s="109" t="s">
        <v>291</v>
      </c>
      <c r="C123" s="110" t="s">
        <v>917</v>
      </c>
      <c r="D123" s="247">
        <v>0</v>
      </c>
      <c r="E123" s="237">
        <f>14.15155/1000</f>
        <v>1.4151550000000001E-2</v>
      </c>
      <c r="F123" s="259">
        <f t="shared" si="1"/>
        <v>1.4151550000000001E-2</v>
      </c>
      <c r="G123" s="260">
        <v>0</v>
      </c>
      <c r="H123" s="188"/>
      <c r="I123" s="24"/>
    </row>
    <row r="124" spans="1:9" s="29" customFormat="1" x14ac:dyDescent="0.25">
      <c r="A124" s="82" t="s">
        <v>403</v>
      </c>
      <c r="B124" s="131" t="s">
        <v>404</v>
      </c>
      <c r="C124" s="110" t="s">
        <v>917</v>
      </c>
      <c r="D124" s="247">
        <f>D125+D129+D130+D131+D132+D133+D134+D135+D138</f>
        <v>0</v>
      </c>
      <c r="E124" s="279">
        <f>E125+E129+E130+E131+E132+E133+E134+E135+E138</f>
        <v>-1.51239393</v>
      </c>
      <c r="F124" s="259">
        <f t="shared" si="1"/>
        <v>-1.51239393</v>
      </c>
      <c r="G124" s="260" t="e">
        <f>E124/D124*100</f>
        <v>#DIV/0!</v>
      </c>
      <c r="H124" s="188"/>
      <c r="I124" s="24"/>
    </row>
    <row r="125" spans="1:9" s="29" customFormat="1" x14ac:dyDescent="0.25">
      <c r="A125" s="82" t="s">
        <v>33</v>
      </c>
      <c r="B125" s="109" t="s">
        <v>273</v>
      </c>
      <c r="C125" s="110" t="s">
        <v>917</v>
      </c>
      <c r="D125" s="247">
        <v>0</v>
      </c>
      <c r="E125" s="237">
        <v>0</v>
      </c>
      <c r="F125" s="259">
        <f t="shared" si="1"/>
        <v>0</v>
      </c>
      <c r="G125" s="260">
        <v>0</v>
      </c>
      <c r="H125" s="188"/>
      <c r="I125" s="24"/>
    </row>
    <row r="126" spans="1:9" s="29" customFormat="1" ht="31.5" x14ac:dyDescent="0.25">
      <c r="A126" s="82" t="s">
        <v>405</v>
      </c>
      <c r="B126" s="85" t="s">
        <v>274</v>
      </c>
      <c r="C126" s="110" t="s">
        <v>917</v>
      </c>
      <c r="D126" s="247">
        <v>0</v>
      </c>
      <c r="E126" s="237">
        <v>0</v>
      </c>
      <c r="F126" s="259">
        <f t="shared" si="1"/>
        <v>0</v>
      </c>
      <c r="G126" s="260">
        <v>0</v>
      </c>
      <c r="H126" s="188"/>
      <c r="I126" s="24"/>
    </row>
    <row r="127" spans="1:9" s="29" customFormat="1" ht="31.5" x14ac:dyDescent="0.25">
      <c r="A127" s="82" t="s">
        <v>406</v>
      </c>
      <c r="B127" s="85" t="s">
        <v>275</v>
      </c>
      <c r="C127" s="110" t="s">
        <v>917</v>
      </c>
      <c r="D127" s="247">
        <v>0</v>
      </c>
      <c r="E127" s="237">
        <v>0</v>
      </c>
      <c r="F127" s="259">
        <f t="shared" si="1"/>
        <v>0</v>
      </c>
      <c r="G127" s="260">
        <v>0</v>
      </c>
      <c r="H127" s="188"/>
      <c r="I127" s="24"/>
    </row>
    <row r="128" spans="1:9" s="29" customFormat="1" ht="31.5" x14ac:dyDescent="0.25">
      <c r="A128" s="82" t="s">
        <v>407</v>
      </c>
      <c r="B128" s="85" t="s">
        <v>276</v>
      </c>
      <c r="C128" s="110" t="s">
        <v>917</v>
      </c>
      <c r="D128" s="247">
        <v>0</v>
      </c>
      <c r="E128" s="237">
        <v>0</v>
      </c>
      <c r="F128" s="259">
        <f t="shared" si="1"/>
        <v>0</v>
      </c>
      <c r="G128" s="260">
        <v>0</v>
      </c>
      <c r="H128" s="188"/>
      <c r="I128" s="24"/>
    </row>
    <row r="129" spans="1:9" s="29" customFormat="1" x14ac:dyDescent="0.25">
      <c r="A129" s="82" t="s">
        <v>34</v>
      </c>
      <c r="B129" s="83" t="s">
        <v>408</v>
      </c>
      <c r="C129" s="110" t="s">
        <v>917</v>
      </c>
      <c r="D129" s="247">
        <v>0</v>
      </c>
      <c r="E129" s="237">
        <v>0</v>
      </c>
      <c r="F129" s="259">
        <f t="shared" si="1"/>
        <v>0</v>
      </c>
      <c r="G129" s="260">
        <v>0</v>
      </c>
      <c r="H129" s="188"/>
      <c r="I129" s="24"/>
    </row>
    <row r="130" spans="1:9" s="29" customFormat="1" x14ac:dyDescent="0.25">
      <c r="A130" s="82" t="s">
        <v>35</v>
      </c>
      <c r="B130" s="83" t="s">
        <v>409</v>
      </c>
      <c r="C130" s="110" t="s">
        <v>917</v>
      </c>
      <c r="D130" s="247">
        <v>0</v>
      </c>
      <c r="E130" s="279">
        <v>-1.51239393</v>
      </c>
      <c r="F130" s="259">
        <f t="shared" si="1"/>
        <v>-1.51239393</v>
      </c>
      <c r="G130" s="260" t="e">
        <f>E130/D130*100</f>
        <v>#DIV/0!</v>
      </c>
      <c r="H130" s="188"/>
      <c r="I130" s="24"/>
    </row>
    <row r="131" spans="1:9" s="29" customFormat="1" x14ac:dyDescent="0.25">
      <c r="A131" s="82" t="s">
        <v>36</v>
      </c>
      <c r="B131" s="83" t="s">
        <v>410</v>
      </c>
      <c r="C131" s="110" t="s">
        <v>917</v>
      </c>
      <c r="D131" s="247">
        <v>0</v>
      </c>
      <c r="E131" s="237">
        <v>0</v>
      </c>
      <c r="F131" s="259">
        <f t="shared" si="1"/>
        <v>0</v>
      </c>
      <c r="G131" s="260">
        <v>0</v>
      </c>
      <c r="H131" s="188"/>
      <c r="I131" s="24"/>
    </row>
    <row r="132" spans="1:9" s="29" customFormat="1" x14ac:dyDescent="0.25">
      <c r="A132" s="82" t="s">
        <v>411</v>
      </c>
      <c r="B132" s="83" t="s">
        <v>412</v>
      </c>
      <c r="C132" s="110" t="s">
        <v>917</v>
      </c>
      <c r="D132" s="247">
        <v>0</v>
      </c>
      <c r="E132" s="237">
        <v>0</v>
      </c>
      <c r="F132" s="259">
        <f t="shared" si="1"/>
        <v>0</v>
      </c>
      <c r="G132" s="260">
        <v>0</v>
      </c>
      <c r="H132" s="188"/>
      <c r="I132" s="24"/>
    </row>
    <row r="133" spans="1:9" s="29" customFormat="1" x14ac:dyDescent="0.25">
      <c r="A133" s="82" t="s">
        <v>413</v>
      </c>
      <c r="B133" s="83" t="s">
        <v>414</v>
      </c>
      <c r="C133" s="110" t="s">
        <v>917</v>
      </c>
      <c r="D133" s="247">
        <v>0</v>
      </c>
      <c r="E133" s="237">
        <v>0</v>
      </c>
      <c r="F133" s="259">
        <f t="shared" si="1"/>
        <v>0</v>
      </c>
      <c r="G133" s="260">
        <v>0</v>
      </c>
      <c r="H133" s="188"/>
      <c r="I133" s="24"/>
    </row>
    <row r="134" spans="1:9" s="29" customFormat="1" x14ac:dyDescent="0.25">
      <c r="A134" s="82" t="s">
        <v>415</v>
      </c>
      <c r="B134" s="83" t="s">
        <v>416</v>
      </c>
      <c r="C134" s="110" t="s">
        <v>917</v>
      </c>
      <c r="D134" s="247">
        <v>0</v>
      </c>
      <c r="E134" s="237">
        <v>0</v>
      </c>
      <c r="F134" s="259">
        <f t="shared" si="1"/>
        <v>0</v>
      </c>
      <c r="G134" s="260">
        <v>0</v>
      </c>
      <c r="H134" s="188"/>
      <c r="I134" s="24"/>
    </row>
    <row r="135" spans="1:9" s="29" customFormat="1" ht="31.5" x14ac:dyDescent="0.25">
      <c r="A135" s="82" t="s">
        <v>417</v>
      </c>
      <c r="B135" s="83" t="s">
        <v>287</v>
      </c>
      <c r="C135" s="110" t="s">
        <v>917</v>
      </c>
      <c r="D135" s="247">
        <v>0</v>
      </c>
      <c r="E135" s="237">
        <v>0</v>
      </c>
      <c r="F135" s="259">
        <f t="shared" si="1"/>
        <v>0</v>
      </c>
      <c r="G135" s="260">
        <v>0</v>
      </c>
      <c r="H135" s="188"/>
      <c r="I135" s="24"/>
    </row>
    <row r="136" spans="1:9" s="29" customFormat="1" x14ac:dyDescent="0.25">
      <c r="A136" s="82" t="s">
        <v>418</v>
      </c>
      <c r="B136" s="112" t="s">
        <v>419</v>
      </c>
      <c r="C136" s="110" t="s">
        <v>917</v>
      </c>
      <c r="D136" s="247">
        <v>0</v>
      </c>
      <c r="E136" s="237">
        <v>0</v>
      </c>
      <c r="F136" s="259">
        <f t="shared" si="1"/>
        <v>0</v>
      </c>
      <c r="G136" s="260">
        <v>0</v>
      </c>
      <c r="H136" s="188"/>
      <c r="I136" s="24"/>
    </row>
    <row r="137" spans="1:9" s="29" customFormat="1" x14ac:dyDescent="0.25">
      <c r="A137" s="82" t="s">
        <v>420</v>
      </c>
      <c r="B137" s="112" t="s">
        <v>187</v>
      </c>
      <c r="C137" s="110" t="s">
        <v>917</v>
      </c>
      <c r="D137" s="247">
        <v>0</v>
      </c>
      <c r="E137" s="237">
        <v>0</v>
      </c>
      <c r="F137" s="259">
        <f t="shared" si="1"/>
        <v>0</v>
      </c>
      <c r="G137" s="260">
        <v>0</v>
      </c>
      <c r="H137" s="188"/>
      <c r="I137" s="24"/>
    </row>
    <row r="138" spans="1:9" s="29" customFormat="1" x14ac:dyDescent="0.25">
      <c r="A138" s="82" t="s">
        <v>421</v>
      </c>
      <c r="B138" s="83" t="s">
        <v>422</v>
      </c>
      <c r="C138" s="110" t="s">
        <v>917</v>
      </c>
      <c r="D138" s="247">
        <v>0</v>
      </c>
      <c r="E138" s="237">
        <v>0</v>
      </c>
      <c r="F138" s="259">
        <f t="shared" si="1"/>
        <v>0</v>
      </c>
      <c r="G138" s="260">
        <v>0</v>
      </c>
      <c r="H138" s="188"/>
      <c r="I138" s="24"/>
    </row>
    <row r="139" spans="1:9" s="29" customFormat="1" x14ac:dyDescent="0.25">
      <c r="A139" s="82" t="s">
        <v>423</v>
      </c>
      <c r="B139" s="131" t="s">
        <v>424</v>
      </c>
      <c r="C139" s="110" t="s">
        <v>917</v>
      </c>
      <c r="D139" s="247">
        <f>D109-D124</f>
        <v>11.848000000000022</v>
      </c>
      <c r="E139" s="237">
        <f>E109-E124-0.001</f>
        <v>-4.3583161600000144</v>
      </c>
      <c r="F139" s="259">
        <f t="shared" si="1"/>
        <v>-16.206316160000036</v>
      </c>
      <c r="G139" s="260">
        <v>0</v>
      </c>
      <c r="H139" s="188"/>
      <c r="I139" s="24"/>
    </row>
    <row r="140" spans="1:9" s="29" customFormat="1" x14ac:dyDescent="0.25">
      <c r="A140" s="82" t="s">
        <v>37</v>
      </c>
      <c r="B140" s="109" t="s">
        <v>273</v>
      </c>
      <c r="C140" s="110" t="s">
        <v>917</v>
      </c>
      <c r="D140" s="247">
        <v>0</v>
      </c>
      <c r="E140" s="237">
        <v>0</v>
      </c>
      <c r="F140" s="259">
        <f t="shared" si="1"/>
        <v>0</v>
      </c>
      <c r="G140" s="260">
        <v>0</v>
      </c>
      <c r="H140" s="188"/>
      <c r="I140" s="24"/>
    </row>
    <row r="141" spans="1:9" s="29" customFormat="1" ht="31.5" x14ac:dyDescent="0.25">
      <c r="A141" s="82" t="s">
        <v>425</v>
      </c>
      <c r="B141" s="85" t="s">
        <v>274</v>
      </c>
      <c r="C141" s="110" t="s">
        <v>917</v>
      </c>
      <c r="D141" s="247">
        <v>0</v>
      </c>
      <c r="E141" s="237">
        <v>0</v>
      </c>
      <c r="F141" s="259">
        <f t="shared" si="1"/>
        <v>0</v>
      </c>
      <c r="G141" s="260">
        <v>0</v>
      </c>
      <c r="H141" s="188"/>
      <c r="I141" s="24"/>
    </row>
    <row r="142" spans="1:9" s="29" customFormat="1" ht="31.5" x14ac:dyDescent="0.25">
      <c r="A142" s="82" t="s">
        <v>426</v>
      </c>
      <c r="B142" s="85" t="s">
        <v>275</v>
      </c>
      <c r="C142" s="110" t="s">
        <v>917</v>
      </c>
      <c r="D142" s="247">
        <v>0</v>
      </c>
      <c r="E142" s="237">
        <v>0</v>
      </c>
      <c r="F142" s="259">
        <f t="shared" si="1"/>
        <v>0</v>
      </c>
      <c r="G142" s="260">
        <v>0</v>
      </c>
      <c r="H142" s="188"/>
      <c r="I142" s="24"/>
    </row>
    <row r="143" spans="1:9" s="29" customFormat="1" ht="31.5" x14ac:dyDescent="0.25">
      <c r="A143" s="82" t="s">
        <v>427</v>
      </c>
      <c r="B143" s="85" t="s">
        <v>276</v>
      </c>
      <c r="C143" s="110" t="s">
        <v>917</v>
      </c>
      <c r="D143" s="247">
        <v>0</v>
      </c>
      <c r="E143" s="237">
        <v>0</v>
      </c>
      <c r="F143" s="259">
        <f t="shared" si="1"/>
        <v>0</v>
      </c>
      <c r="G143" s="260">
        <v>0</v>
      </c>
      <c r="H143" s="188"/>
      <c r="I143" s="24"/>
    </row>
    <row r="144" spans="1:9" s="29" customFormat="1" x14ac:dyDescent="0.25">
      <c r="A144" s="82" t="s">
        <v>38</v>
      </c>
      <c r="B144" s="109" t="s">
        <v>277</v>
      </c>
      <c r="C144" s="110" t="s">
        <v>917</v>
      </c>
      <c r="D144" s="247">
        <v>0</v>
      </c>
      <c r="E144" s="237">
        <v>0</v>
      </c>
      <c r="F144" s="259">
        <f t="shared" si="1"/>
        <v>0</v>
      </c>
      <c r="G144" s="260">
        <v>0</v>
      </c>
      <c r="H144" s="188"/>
      <c r="I144" s="24"/>
    </row>
    <row r="145" spans="1:9" s="29" customFormat="1" x14ac:dyDescent="0.25">
      <c r="A145" s="82" t="s">
        <v>39</v>
      </c>
      <c r="B145" s="109" t="s">
        <v>278</v>
      </c>
      <c r="C145" s="110" t="s">
        <v>917</v>
      </c>
      <c r="D145" s="247">
        <f>D115-D130</f>
        <v>11.848000000000022</v>
      </c>
      <c r="E145" s="279">
        <f>E115-E130-0.002</f>
        <v>-5.9693121699999994</v>
      </c>
      <c r="F145" s="259">
        <f t="shared" si="1"/>
        <v>-17.817312170000022</v>
      </c>
      <c r="G145" s="260">
        <v>0</v>
      </c>
      <c r="H145" s="188"/>
      <c r="I145" s="24"/>
    </row>
    <row r="146" spans="1:9" s="29" customFormat="1" x14ac:dyDescent="0.25">
      <c r="A146" s="82" t="s">
        <v>40</v>
      </c>
      <c r="B146" s="109" t="s">
        <v>279</v>
      </c>
      <c r="C146" s="110" t="s">
        <v>917</v>
      </c>
      <c r="D146" s="247">
        <v>0</v>
      </c>
      <c r="E146" s="237">
        <v>0</v>
      </c>
      <c r="F146" s="259">
        <f t="shared" si="1"/>
        <v>0</v>
      </c>
      <c r="G146" s="260">
        <v>0</v>
      </c>
      <c r="H146" s="188"/>
      <c r="I146" s="24"/>
    </row>
    <row r="147" spans="1:9" s="29" customFormat="1" x14ac:dyDescent="0.25">
      <c r="A147" s="82" t="s">
        <v>428</v>
      </c>
      <c r="B147" s="111" t="s">
        <v>281</v>
      </c>
      <c r="C147" s="110" t="s">
        <v>917</v>
      </c>
      <c r="D147" s="247">
        <v>0</v>
      </c>
      <c r="E147" s="237">
        <f>E117</f>
        <v>1.5968939</v>
      </c>
      <c r="F147" s="259">
        <f t="shared" si="1"/>
        <v>1.5968939</v>
      </c>
      <c r="G147" s="260">
        <v>0</v>
      </c>
      <c r="H147" s="188"/>
      <c r="I147" s="24"/>
    </row>
    <row r="148" spans="1:9" s="29" customFormat="1" x14ac:dyDescent="0.25">
      <c r="A148" s="82" t="s">
        <v>429</v>
      </c>
      <c r="B148" s="109" t="s">
        <v>283</v>
      </c>
      <c r="C148" s="110" t="s">
        <v>917</v>
      </c>
      <c r="D148" s="247">
        <v>0</v>
      </c>
      <c r="E148" s="237">
        <v>0</v>
      </c>
      <c r="F148" s="259">
        <f t="shared" si="1"/>
        <v>0</v>
      </c>
      <c r="G148" s="260">
        <v>0</v>
      </c>
      <c r="H148" s="188"/>
      <c r="I148" s="24"/>
    </row>
    <row r="149" spans="1:9" s="29" customFormat="1" x14ac:dyDescent="0.25">
      <c r="A149" s="82" t="s">
        <v>430</v>
      </c>
      <c r="B149" s="109" t="s">
        <v>285</v>
      </c>
      <c r="C149" s="110" t="s">
        <v>917</v>
      </c>
      <c r="D149" s="247">
        <v>0</v>
      </c>
      <c r="E149" s="237">
        <v>0</v>
      </c>
      <c r="F149" s="259">
        <f t="shared" si="1"/>
        <v>0</v>
      </c>
      <c r="G149" s="260">
        <v>0</v>
      </c>
      <c r="H149" s="188"/>
      <c r="I149" s="24"/>
    </row>
    <row r="150" spans="1:9" s="29" customFormat="1" ht="31.5" x14ac:dyDescent="0.25">
      <c r="A150" s="82" t="s">
        <v>431</v>
      </c>
      <c r="B150" s="111" t="s">
        <v>287</v>
      </c>
      <c r="C150" s="110" t="s">
        <v>917</v>
      </c>
      <c r="D150" s="247">
        <v>0</v>
      </c>
      <c r="E150" s="237">
        <v>0</v>
      </c>
      <c r="F150" s="259">
        <f t="shared" si="1"/>
        <v>0</v>
      </c>
      <c r="G150" s="260">
        <v>0</v>
      </c>
      <c r="H150" s="188"/>
      <c r="I150" s="24"/>
    </row>
    <row r="151" spans="1:9" s="29" customFormat="1" x14ac:dyDescent="0.25">
      <c r="A151" s="82" t="s">
        <v>432</v>
      </c>
      <c r="B151" s="112" t="s">
        <v>186</v>
      </c>
      <c r="C151" s="110" t="s">
        <v>917</v>
      </c>
      <c r="D151" s="247">
        <v>0</v>
      </c>
      <c r="E151" s="237">
        <v>0</v>
      </c>
      <c r="F151" s="259">
        <f t="shared" si="1"/>
        <v>0</v>
      </c>
      <c r="G151" s="260">
        <v>0</v>
      </c>
      <c r="H151" s="188"/>
      <c r="I151" s="24"/>
    </row>
    <row r="152" spans="1:9" s="29" customFormat="1" x14ac:dyDescent="0.25">
      <c r="A152" s="82" t="s">
        <v>433</v>
      </c>
      <c r="B152" s="112" t="s">
        <v>187</v>
      </c>
      <c r="C152" s="110" t="s">
        <v>917</v>
      </c>
      <c r="D152" s="247">
        <v>0</v>
      </c>
      <c r="E152" s="237">
        <v>0</v>
      </c>
      <c r="F152" s="259">
        <f t="shared" ref="F152:F165" si="2">E152-D152</f>
        <v>0</v>
      </c>
      <c r="G152" s="260">
        <v>0</v>
      </c>
      <c r="H152" s="188"/>
      <c r="I152" s="24"/>
    </row>
    <row r="153" spans="1:9" s="29" customFormat="1" x14ac:dyDescent="0.25">
      <c r="A153" s="82" t="s">
        <v>434</v>
      </c>
      <c r="B153" s="109" t="s">
        <v>291</v>
      </c>
      <c r="C153" s="110" t="s">
        <v>917</v>
      </c>
      <c r="D153" s="247">
        <f>D123</f>
        <v>0</v>
      </c>
      <c r="E153" s="237">
        <f>E123</f>
        <v>1.4151550000000001E-2</v>
      </c>
      <c r="F153" s="259">
        <f t="shared" si="2"/>
        <v>1.4151550000000001E-2</v>
      </c>
      <c r="G153" s="260">
        <v>0</v>
      </c>
      <c r="H153" s="188"/>
      <c r="I153" s="24"/>
    </row>
    <row r="154" spans="1:9" s="29" customFormat="1" x14ac:dyDescent="0.25">
      <c r="A154" s="82" t="s">
        <v>435</v>
      </c>
      <c r="B154" s="131" t="s">
        <v>436</v>
      </c>
      <c r="C154" s="110" t="s">
        <v>917</v>
      </c>
      <c r="D154" s="249">
        <v>0</v>
      </c>
      <c r="E154" s="237">
        <v>0</v>
      </c>
      <c r="F154" s="259">
        <f t="shared" si="2"/>
        <v>0</v>
      </c>
      <c r="G154" s="260">
        <v>0</v>
      </c>
      <c r="H154" s="188"/>
      <c r="I154" s="24"/>
    </row>
    <row r="155" spans="1:9" s="29" customFormat="1" x14ac:dyDescent="0.25">
      <c r="A155" s="82" t="s">
        <v>41</v>
      </c>
      <c r="B155" s="83" t="s">
        <v>437</v>
      </c>
      <c r="C155" s="110" t="s">
        <v>917</v>
      </c>
      <c r="D155" s="249">
        <v>0</v>
      </c>
      <c r="E155" s="237">
        <v>0</v>
      </c>
      <c r="F155" s="259">
        <f t="shared" si="2"/>
        <v>0</v>
      </c>
      <c r="G155" s="260">
        <v>0</v>
      </c>
      <c r="H155" s="188"/>
      <c r="I155" s="24"/>
    </row>
    <row r="156" spans="1:9" s="29" customFormat="1" x14ac:dyDescent="0.25">
      <c r="A156" s="82" t="s">
        <v>42</v>
      </c>
      <c r="B156" s="83" t="s">
        <v>438</v>
      </c>
      <c r="C156" s="110" t="s">
        <v>917</v>
      </c>
      <c r="D156" s="249">
        <v>0</v>
      </c>
      <c r="E156" s="237">
        <v>0</v>
      </c>
      <c r="F156" s="259">
        <f t="shared" si="2"/>
        <v>0</v>
      </c>
      <c r="G156" s="260">
        <v>0</v>
      </c>
      <c r="H156" s="188"/>
      <c r="I156" s="24"/>
    </row>
    <row r="157" spans="1:9" s="29" customFormat="1" x14ac:dyDescent="0.25">
      <c r="A157" s="82" t="s">
        <v>43</v>
      </c>
      <c r="B157" s="83" t="s">
        <v>439</v>
      </c>
      <c r="C157" s="110" t="s">
        <v>917</v>
      </c>
      <c r="D157" s="249">
        <v>0</v>
      </c>
      <c r="E157" s="237">
        <v>0</v>
      </c>
      <c r="F157" s="259">
        <f t="shared" si="2"/>
        <v>0</v>
      </c>
      <c r="G157" s="260">
        <v>0</v>
      </c>
      <c r="H157" s="188"/>
      <c r="I157" s="24"/>
    </row>
    <row r="158" spans="1:9" s="29" customFormat="1" ht="16.5" thickBot="1" x14ac:dyDescent="0.3">
      <c r="A158" s="113" t="s">
        <v>44</v>
      </c>
      <c r="B158" s="83" t="s">
        <v>440</v>
      </c>
      <c r="C158" s="110" t="s">
        <v>917</v>
      </c>
      <c r="D158" s="250">
        <v>0</v>
      </c>
      <c r="E158" s="255">
        <v>0</v>
      </c>
      <c r="F158" s="267">
        <f t="shared" si="2"/>
        <v>0</v>
      </c>
      <c r="G158" s="268">
        <v>0</v>
      </c>
      <c r="H158" s="191"/>
      <c r="I158" s="24"/>
    </row>
    <row r="159" spans="1:9" s="29" customFormat="1" x14ac:dyDescent="0.25">
      <c r="A159" s="106" t="s">
        <v>441</v>
      </c>
      <c r="B159" s="107" t="s">
        <v>344</v>
      </c>
      <c r="C159" s="108" t="s">
        <v>442</v>
      </c>
      <c r="D159" s="246"/>
      <c r="E159" s="262"/>
      <c r="F159" s="263"/>
      <c r="G159" s="264"/>
      <c r="H159" s="187"/>
      <c r="I159" s="24"/>
    </row>
    <row r="160" spans="1:9" s="29" customFormat="1" ht="31.5" x14ac:dyDescent="0.25">
      <c r="A160" s="82" t="s">
        <v>45</v>
      </c>
      <c r="B160" s="83" t="s">
        <v>443</v>
      </c>
      <c r="C160" s="110" t="s">
        <v>917</v>
      </c>
      <c r="D160" s="247">
        <f>D109+D105+D69</f>
        <v>35.02500000000002</v>
      </c>
      <c r="E160" s="237">
        <f>E109+E105+E69</f>
        <v>9.6091050099999862</v>
      </c>
      <c r="F160" s="259">
        <f>E160-D160</f>
        <v>-25.415894990000034</v>
      </c>
      <c r="G160" s="260">
        <f>E160/D160*100</f>
        <v>27.434989321912862</v>
      </c>
      <c r="H160" s="188"/>
      <c r="I160" s="24"/>
    </row>
    <row r="161" spans="1:10" s="29" customFormat="1" x14ac:dyDescent="0.25">
      <c r="A161" s="82" t="s">
        <v>46</v>
      </c>
      <c r="B161" s="83" t="s">
        <v>444</v>
      </c>
      <c r="C161" s="110" t="s">
        <v>917</v>
      </c>
      <c r="D161" s="247">
        <f>D162</f>
        <v>0</v>
      </c>
      <c r="E161" s="279">
        <f>E162</f>
        <v>0</v>
      </c>
      <c r="F161" s="259">
        <f t="shared" si="2"/>
        <v>0</v>
      </c>
      <c r="G161" s="260"/>
      <c r="H161" s="188"/>
      <c r="I161" s="24"/>
    </row>
    <row r="162" spans="1:10" s="29" customFormat="1" x14ac:dyDescent="0.25">
      <c r="A162" s="82" t="s">
        <v>445</v>
      </c>
      <c r="B162" s="85" t="s">
        <v>446</v>
      </c>
      <c r="C162" s="110" t="s">
        <v>917</v>
      </c>
      <c r="D162" s="247">
        <v>0</v>
      </c>
      <c r="E162" s="279">
        <v>0</v>
      </c>
      <c r="F162" s="259">
        <f t="shared" si="2"/>
        <v>0</v>
      </c>
      <c r="G162" s="260"/>
      <c r="H162" s="188"/>
      <c r="I162" s="24"/>
    </row>
    <row r="163" spans="1:10" s="29" customFormat="1" x14ac:dyDescent="0.25">
      <c r="A163" s="82" t="s">
        <v>47</v>
      </c>
      <c r="B163" s="83" t="s">
        <v>447</v>
      </c>
      <c r="C163" s="110" t="s">
        <v>917</v>
      </c>
      <c r="D163" s="247">
        <f>D164</f>
        <v>0</v>
      </c>
      <c r="E163" s="279">
        <f>E164</f>
        <v>0</v>
      </c>
      <c r="F163" s="259">
        <f t="shared" si="2"/>
        <v>0</v>
      </c>
      <c r="G163" s="260"/>
      <c r="H163" s="188"/>
      <c r="I163" s="24"/>
    </row>
    <row r="164" spans="1:10" s="29" customFormat="1" x14ac:dyDescent="0.25">
      <c r="A164" s="123" t="s">
        <v>448</v>
      </c>
      <c r="B164" s="85" t="s">
        <v>449</v>
      </c>
      <c r="C164" s="110" t="s">
        <v>917</v>
      </c>
      <c r="D164" s="247">
        <v>0</v>
      </c>
      <c r="E164" s="279">
        <v>0</v>
      </c>
      <c r="F164" s="259">
        <f t="shared" si="2"/>
        <v>0</v>
      </c>
      <c r="G164" s="260"/>
      <c r="H164" s="188"/>
      <c r="I164" s="24"/>
    </row>
    <row r="165" spans="1:10" s="29" customFormat="1" ht="32.25" thickBot="1" x14ac:dyDescent="0.3">
      <c r="A165" s="113" t="s">
        <v>48</v>
      </c>
      <c r="B165" s="132" t="s">
        <v>450</v>
      </c>
      <c r="C165" s="115" t="s">
        <v>442</v>
      </c>
      <c r="D165" s="251">
        <f>D163/D160</f>
        <v>0</v>
      </c>
      <c r="E165" s="314">
        <v>0</v>
      </c>
      <c r="F165" s="276">
        <f t="shared" si="2"/>
        <v>0</v>
      </c>
      <c r="G165" s="277"/>
      <c r="H165" s="189"/>
      <c r="I165" s="24"/>
    </row>
    <row r="166" spans="1:10" s="29" customFormat="1" ht="19.5" thickBot="1" x14ac:dyDescent="0.3">
      <c r="A166" s="413" t="s">
        <v>451</v>
      </c>
      <c r="B166" s="414"/>
      <c r="C166" s="414"/>
      <c r="D166" s="417"/>
      <c r="E166" s="417"/>
      <c r="F166" s="417"/>
      <c r="G166" s="417"/>
      <c r="H166" s="418"/>
      <c r="I166" s="24"/>
    </row>
    <row r="167" spans="1:10" s="29" customFormat="1" x14ac:dyDescent="0.25">
      <c r="A167" s="106" t="s">
        <v>452</v>
      </c>
      <c r="B167" s="107" t="s">
        <v>453</v>
      </c>
      <c r="C167" s="133" t="s">
        <v>917</v>
      </c>
      <c r="D167" s="253">
        <f>D23*1.22</f>
        <v>230.42774399999999</v>
      </c>
      <c r="E167" s="253">
        <f>E173+E175+E184+E222</f>
        <v>72.192124019999994</v>
      </c>
      <c r="F167" s="262"/>
      <c r="G167" s="262"/>
      <c r="H167" s="187"/>
      <c r="I167" s="24">
        <f>72.10199184-64.88242/1000+155.0146/1000</f>
        <v>72.192124019999994</v>
      </c>
      <c r="J167" s="134">
        <f>E167-I167</f>
        <v>0</v>
      </c>
    </row>
    <row r="168" spans="1:10" s="29" customFormat="1" x14ac:dyDescent="0.25">
      <c r="A168" s="82" t="s">
        <v>49</v>
      </c>
      <c r="B168" s="109" t="s">
        <v>273</v>
      </c>
      <c r="C168" s="84" t="s">
        <v>917</v>
      </c>
      <c r="D168" s="237">
        <v>0</v>
      </c>
      <c r="E168" s="237">
        <v>0</v>
      </c>
      <c r="F168" s="265"/>
      <c r="G168" s="265"/>
      <c r="H168" s="188"/>
      <c r="I168" s="24"/>
    </row>
    <row r="169" spans="1:10" s="29" customFormat="1" ht="31.5" x14ac:dyDescent="0.25">
      <c r="A169" s="82" t="s">
        <v>454</v>
      </c>
      <c r="B169" s="85" t="s">
        <v>274</v>
      </c>
      <c r="C169" s="84" t="s">
        <v>917</v>
      </c>
      <c r="D169" s="237">
        <v>0</v>
      </c>
      <c r="E169" s="237">
        <v>0</v>
      </c>
      <c r="F169" s="265"/>
      <c r="G169" s="265"/>
      <c r="H169" s="188"/>
      <c r="I169" s="24"/>
    </row>
    <row r="170" spans="1:10" s="29" customFormat="1" ht="31.5" x14ac:dyDescent="0.25">
      <c r="A170" s="82" t="s">
        <v>455</v>
      </c>
      <c r="B170" s="85" t="s">
        <v>275</v>
      </c>
      <c r="C170" s="84" t="s">
        <v>917</v>
      </c>
      <c r="D170" s="237">
        <v>0</v>
      </c>
      <c r="E170" s="237">
        <v>0</v>
      </c>
      <c r="F170" s="265"/>
      <c r="G170" s="265"/>
      <c r="H170" s="188"/>
      <c r="I170" s="24"/>
    </row>
    <row r="171" spans="1:10" s="29" customFormat="1" ht="31.5" x14ac:dyDescent="0.25">
      <c r="A171" s="82" t="s">
        <v>456</v>
      </c>
      <c r="B171" s="85" t="s">
        <v>276</v>
      </c>
      <c r="C171" s="84" t="s">
        <v>917</v>
      </c>
      <c r="D171" s="237">
        <v>0</v>
      </c>
      <c r="E171" s="237">
        <v>0</v>
      </c>
      <c r="F171" s="265"/>
      <c r="G171" s="265"/>
      <c r="H171" s="188"/>
      <c r="I171" s="24"/>
    </row>
    <row r="172" spans="1:10" s="29" customFormat="1" x14ac:dyDescent="0.25">
      <c r="A172" s="82" t="s">
        <v>50</v>
      </c>
      <c r="B172" s="109" t="s">
        <v>277</v>
      </c>
      <c r="C172" s="84" t="s">
        <v>917</v>
      </c>
      <c r="D172" s="237">
        <v>0</v>
      </c>
      <c r="E172" s="237">
        <v>0</v>
      </c>
      <c r="F172" s="265"/>
      <c r="G172" s="265"/>
      <c r="H172" s="188"/>
      <c r="I172" s="24"/>
    </row>
    <row r="173" spans="1:10" s="29" customFormat="1" x14ac:dyDescent="0.25">
      <c r="A173" s="82" t="s">
        <v>51</v>
      </c>
      <c r="B173" s="109" t="s">
        <v>278</v>
      </c>
      <c r="C173" s="84" t="s">
        <v>917</v>
      </c>
      <c r="D173" s="252">
        <f>D167</f>
        <v>230.42774399999999</v>
      </c>
      <c r="E173" s="252">
        <v>60.960909890000003</v>
      </c>
      <c r="F173" s="265"/>
      <c r="G173" s="265"/>
      <c r="H173" s="188"/>
      <c r="I173" s="24"/>
    </row>
    <row r="174" spans="1:10" s="29" customFormat="1" x14ac:dyDescent="0.25">
      <c r="A174" s="82" t="s">
        <v>52</v>
      </c>
      <c r="B174" s="109" t="s">
        <v>279</v>
      </c>
      <c r="C174" s="84" t="s">
        <v>917</v>
      </c>
      <c r="D174" s="237">
        <v>0</v>
      </c>
      <c r="E174" s="237">
        <v>0</v>
      </c>
      <c r="F174" s="265"/>
      <c r="G174" s="265"/>
      <c r="H174" s="188"/>
      <c r="I174" s="24"/>
    </row>
    <row r="175" spans="1:10" s="29" customFormat="1" x14ac:dyDescent="0.25">
      <c r="A175" s="82" t="s">
        <v>457</v>
      </c>
      <c r="B175" s="109" t="s">
        <v>281</v>
      </c>
      <c r="C175" s="84" t="s">
        <v>917</v>
      </c>
      <c r="D175" s="237">
        <v>0</v>
      </c>
      <c r="E175" s="278">
        <f>11.07714103-64.88242/1000</f>
        <v>11.01225861</v>
      </c>
      <c r="F175" s="265"/>
      <c r="G175" s="265"/>
      <c r="H175" s="188"/>
      <c r="I175" s="24"/>
    </row>
    <row r="176" spans="1:10" s="29" customFormat="1" x14ac:dyDescent="0.25">
      <c r="A176" s="82" t="s">
        <v>458</v>
      </c>
      <c r="B176" s="109" t="s">
        <v>283</v>
      </c>
      <c r="C176" s="84" t="s">
        <v>917</v>
      </c>
      <c r="D176" s="237">
        <v>0</v>
      </c>
      <c r="E176" s="237">
        <v>0</v>
      </c>
      <c r="F176" s="265"/>
      <c r="G176" s="265"/>
      <c r="H176" s="188"/>
      <c r="I176" s="24"/>
    </row>
    <row r="177" spans="1:14" s="29" customFormat="1" x14ac:dyDescent="0.25">
      <c r="A177" s="82" t="s">
        <v>459</v>
      </c>
      <c r="B177" s="109" t="s">
        <v>285</v>
      </c>
      <c r="C177" s="84" t="s">
        <v>917</v>
      </c>
      <c r="D177" s="237">
        <v>0</v>
      </c>
      <c r="E177" s="237">
        <v>0</v>
      </c>
      <c r="F177" s="265"/>
      <c r="G177" s="265"/>
      <c r="H177" s="188"/>
      <c r="I177" s="24"/>
    </row>
    <row r="178" spans="1:14" s="29" customFormat="1" ht="31.5" x14ac:dyDescent="0.25">
      <c r="A178" s="82" t="s">
        <v>460</v>
      </c>
      <c r="B178" s="111" t="s">
        <v>287</v>
      </c>
      <c r="C178" s="84" t="s">
        <v>917</v>
      </c>
      <c r="D178" s="237">
        <v>0</v>
      </c>
      <c r="E178" s="237">
        <v>0</v>
      </c>
      <c r="F178" s="265"/>
      <c r="G178" s="265"/>
      <c r="H178" s="188"/>
      <c r="I178" s="24"/>
      <c r="J178" s="122"/>
    </row>
    <row r="179" spans="1:14" s="29" customFormat="1" x14ac:dyDescent="0.25">
      <c r="A179" s="82" t="s">
        <v>461</v>
      </c>
      <c r="B179" s="112" t="s">
        <v>186</v>
      </c>
      <c r="C179" s="84" t="s">
        <v>917</v>
      </c>
      <c r="D179" s="237">
        <v>0</v>
      </c>
      <c r="E179" s="237">
        <v>0</v>
      </c>
      <c r="F179" s="265"/>
      <c r="G179" s="265"/>
      <c r="H179" s="188"/>
      <c r="I179" s="24"/>
    </row>
    <row r="180" spans="1:14" s="29" customFormat="1" x14ac:dyDescent="0.25">
      <c r="A180" s="82" t="s">
        <v>462</v>
      </c>
      <c r="B180" s="112" t="s">
        <v>187</v>
      </c>
      <c r="C180" s="84" t="s">
        <v>917</v>
      </c>
      <c r="D180" s="237">
        <v>0</v>
      </c>
      <c r="E180" s="237">
        <v>0</v>
      </c>
      <c r="F180" s="265"/>
      <c r="G180" s="265"/>
      <c r="H180" s="188"/>
      <c r="I180" s="24"/>
    </row>
    <row r="181" spans="1:14" s="29" customFormat="1" ht="31.5" x14ac:dyDescent="0.25">
      <c r="A181" s="82" t="s">
        <v>463</v>
      </c>
      <c r="B181" s="83" t="s">
        <v>464</v>
      </c>
      <c r="C181" s="84" t="s">
        <v>917</v>
      </c>
      <c r="D181" s="237">
        <v>0</v>
      </c>
      <c r="E181" s="237">
        <v>0</v>
      </c>
      <c r="F181" s="265"/>
      <c r="G181" s="265"/>
      <c r="H181" s="188"/>
      <c r="I181" s="24"/>
    </row>
    <row r="182" spans="1:14" s="29" customFormat="1" x14ac:dyDescent="0.25">
      <c r="A182" s="82" t="s">
        <v>465</v>
      </c>
      <c r="B182" s="85" t="s">
        <v>466</v>
      </c>
      <c r="C182" s="84" t="s">
        <v>917</v>
      </c>
      <c r="D182" s="237">
        <v>0</v>
      </c>
      <c r="E182" s="237">
        <v>0</v>
      </c>
      <c r="F182" s="265"/>
      <c r="G182" s="265"/>
      <c r="H182" s="188"/>
      <c r="I182" s="24"/>
    </row>
    <row r="183" spans="1:14" s="29" customFormat="1" x14ac:dyDescent="0.25">
      <c r="A183" s="82" t="s">
        <v>467</v>
      </c>
      <c r="B183" s="85" t="s">
        <v>468</v>
      </c>
      <c r="C183" s="84" t="s">
        <v>917</v>
      </c>
      <c r="D183" s="237">
        <v>0</v>
      </c>
      <c r="E183" s="237">
        <v>0</v>
      </c>
      <c r="F183" s="265"/>
      <c r="G183" s="265"/>
      <c r="H183" s="188"/>
      <c r="I183" s="24"/>
    </row>
    <row r="184" spans="1:14" s="29" customFormat="1" x14ac:dyDescent="0.25">
      <c r="A184" s="82" t="s">
        <v>469</v>
      </c>
      <c r="B184" s="109" t="s">
        <v>291</v>
      </c>
      <c r="C184" s="84" t="s">
        <v>917</v>
      </c>
      <c r="D184" s="237">
        <v>0</v>
      </c>
      <c r="E184" s="237">
        <f>63.94092/1000</f>
        <v>6.3940919999999998E-2</v>
      </c>
      <c r="F184" s="265"/>
      <c r="G184" s="265"/>
      <c r="H184" s="188"/>
      <c r="I184" s="24"/>
    </row>
    <row r="185" spans="1:14" s="29" customFormat="1" x14ac:dyDescent="0.25">
      <c r="A185" s="82" t="s">
        <v>470</v>
      </c>
      <c r="B185" s="131" t="s">
        <v>471</v>
      </c>
      <c r="C185" s="84" t="s">
        <v>917</v>
      </c>
      <c r="D185" s="252">
        <f>D186+D187+D191+D192+D193+D194+D195+D196+D198+D199+D200+D201+D202+D211+D218+D219+D220+D236+D240+D241</f>
        <v>230.427842</v>
      </c>
      <c r="E185" s="252">
        <f>E186+E187+E191+E192+E193+E194+E195+E196+E198+E199+E200+E201+E202+E211+E218+E219+E220+E236+E240+E241</f>
        <v>65.46054439000001</v>
      </c>
      <c r="F185" s="265"/>
      <c r="G185" s="265"/>
      <c r="H185" s="188"/>
      <c r="I185" s="24">
        <f>46.76840607+270/1000+1.137+12.16903048+16.72544/1000+2.57059316+77.59391/1000+15.9/1000+2.4071857+28.10963/1000</f>
        <v>65.46054439000001</v>
      </c>
      <c r="J185" s="135">
        <f>I185-E185</f>
        <v>0</v>
      </c>
    </row>
    <row r="186" spans="1:14" s="29" customFormat="1" x14ac:dyDescent="0.25">
      <c r="A186" s="82" t="s">
        <v>472</v>
      </c>
      <c r="B186" s="83" t="s">
        <v>473</v>
      </c>
      <c r="C186" s="84" t="s">
        <v>917</v>
      </c>
      <c r="D186" s="237">
        <f>D54*1.22</f>
        <v>0.61219599999999996</v>
      </c>
      <c r="E186" s="237">
        <f>20/1000</f>
        <v>0.02</v>
      </c>
      <c r="F186" s="265"/>
      <c r="G186" s="265"/>
      <c r="H186" s="188"/>
      <c r="I186" s="24"/>
      <c r="J186" s="135"/>
      <c r="M186" s="136"/>
      <c r="N186" s="136"/>
    </row>
    <row r="187" spans="1:14" s="29" customFormat="1" x14ac:dyDescent="0.25">
      <c r="A187" s="82" t="s">
        <v>474</v>
      </c>
      <c r="B187" s="83" t="s">
        <v>475</v>
      </c>
      <c r="C187" s="84" t="s">
        <v>917</v>
      </c>
      <c r="D187" s="252">
        <f>D190</f>
        <v>83.939294000000004</v>
      </c>
      <c r="E187" s="252">
        <f>E190</f>
        <v>18.664386669999999</v>
      </c>
      <c r="F187" s="265"/>
      <c r="G187" s="265"/>
      <c r="H187" s="188"/>
      <c r="I187" s="143">
        <f>D185-D173</f>
        <v>9.800000000836917E-5</v>
      </c>
      <c r="J187" s="136"/>
      <c r="N187" s="136"/>
    </row>
    <row r="188" spans="1:14" s="29" customFormat="1" x14ac:dyDescent="0.25">
      <c r="A188" s="82" t="s">
        <v>476</v>
      </c>
      <c r="B188" s="85" t="s">
        <v>477</v>
      </c>
      <c r="C188" s="84" t="s">
        <v>917</v>
      </c>
      <c r="D188" s="237">
        <v>0</v>
      </c>
      <c r="E188" s="237">
        <v>0</v>
      </c>
      <c r="F188" s="265"/>
      <c r="G188" s="265"/>
      <c r="H188" s="188"/>
      <c r="I188" s="24"/>
    </row>
    <row r="189" spans="1:14" s="29" customFormat="1" x14ac:dyDescent="0.25">
      <c r="A189" s="82" t="s">
        <v>478</v>
      </c>
      <c r="B189" s="85" t="s">
        <v>479</v>
      </c>
      <c r="C189" s="84" t="s">
        <v>917</v>
      </c>
      <c r="D189" s="252">
        <v>0</v>
      </c>
      <c r="E189" s="252">
        <v>0</v>
      </c>
      <c r="F189" s="265"/>
      <c r="G189" s="265"/>
      <c r="H189" s="188"/>
      <c r="I189" s="24"/>
    </row>
    <row r="190" spans="1:14" s="29" customFormat="1" x14ac:dyDescent="0.25">
      <c r="A190" s="82" t="s">
        <v>480</v>
      </c>
      <c r="B190" s="85" t="s">
        <v>481</v>
      </c>
      <c r="C190" s="84" t="s">
        <v>917</v>
      </c>
      <c r="D190" s="252">
        <f>D57*1.22</f>
        <v>83.939294000000004</v>
      </c>
      <c r="E190" s="252">
        <v>18.664386669999999</v>
      </c>
      <c r="F190" s="265"/>
      <c r="G190" s="265"/>
      <c r="H190" s="188"/>
      <c r="I190" s="24"/>
    </row>
    <row r="191" spans="1:14" s="29" customFormat="1" ht="31.5" x14ac:dyDescent="0.25">
      <c r="A191" s="82" t="s">
        <v>482</v>
      </c>
      <c r="B191" s="83" t="s">
        <v>483</v>
      </c>
      <c r="C191" s="84" t="s">
        <v>917</v>
      </c>
      <c r="D191" s="252">
        <f>D63</f>
        <v>0</v>
      </c>
      <c r="E191" s="252">
        <f>675/1000</f>
        <v>0.67500000000000004</v>
      </c>
      <c r="F191" s="265"/>
      <c r="G191" s="265"/>
      <c r="H191" s="194"/>
      <c r="I191" s="24"/>
    </row>
    <row r="192" spans="1:14" s="29" customFormat="1" ht="31.5" x14ac:dyDescent="0.25">
      <c r="A192" s="82" t="s">
        <v>484</v>
      </c>
      <c r="B192" s="83" t="s">
        <v>485</v>
      </c>
      <c r="C192" s="84" t="s">
        <v>917</v>
      </c>
      <c r="D192" s="237">
        <v>0</v>
      </c>
      <c r="E192" s="237">
        <v>0</v>
      </c>
      <c r="F192" s="265"/>
      <c r="G192" s="265"/>
      <c r="H192" s="188"/>
      <c r="I192" s="24"/>
    </row>
    <row r="193" spans="1:9" s="29" customFormat="1" x14ac:dyDescent="0.25">
      <c r="A193" s="82" t="s">
        <v>486</v>
      </c>
      <c r="B193" s="83" t="s">
        <v>487</v>
      </c>
      <c r="C193" s="84" t="s">
        <v>917</v>
      </c>
      <c r="D193" s="237">
        <v>0</v>
      </c>
      <c r="E193" s="237">
        <v>0</v>
      </c>
      <c r="F193" s="265"/>
      <c r="G193" s="265"/>
      <c r="H193" s="188"/>
      <c r="I193" s="24"/>
    </row>
    <row r="194" spans="1:9" s="29" customFormat="1" x14ac:dyDescent="0.25">
      <c r="A194" s="82" t="s">
        <v>488</v>
      </c>
      <c r="B194" s="83" t="s">
        <v>489</v>
      </c>
      <c r="C194" s="84" t="s">
        <v>917</v>
      </c>
      <c r="D194" s="252">
        <f>D68-D195</f>
        <v>9.5130999999999997</v>
      </c>
      <c r="E194" s="279">
        <f>2.57059316+347.999/1000</f>
        <v>2.9185921600000002</v>
      </c>
      <c r="F194" s="265"/>
      <c r="G194" s="265"/>
      <c r="H194" s="188"/>
      <c r="I194" s="24"/>
    </row>
    <row r="195" spans="1:9" s="29" customFormat="1" x14ac:dyDescent="0.25">
      <c r="A195" s="82" t="s">
        <v>490</v>
      </c>
      <c r="B195" s="83" t="s">
        <v>491</v>
      </c>
      <c r="C195" s="84" t="s">
        <v>917</v>
      </c>
      <c r="D195" s="252">
        <v>2.3498000000000001</v>
      </c>
      <c r="E195" s="279">
        <f>16.72544/1000+976.63348/1000</f>
        <v>0.99335891999999992</v>
      </c>
      <c r="F195" s="265"/>
      <c r="G195" s="265"/>
      <c r="H195" s="188"/>
      <c r="I195" s="24"/>
    </row>
    <row r="196" spans="1:9" s="29" customFormat="1" x14ac:dyDescent="0.25">
      <c r="A196" s="82" t="s">
        <v>492</v>
      </c>
      <c r="B196" s="83" t="s">
        <v>493</v>
      </c>
      <c r="C196" s="84" t="s">
        <v>917</v>
      </c>
      <c r="D196" s="252">
        <f>D70</f>
        <v>8.6300000000000002E-2</v>
      </c>
      <c r="E196" s="252">
        <v>11.192397</v>
      </c>
      <c r="F196" s="265"/>
      <c r="G196" s="265"/>
      <c r="H196" s="188"/>
      <c r="I196" s="24"/>
    </row>
    <row r="197" spans="1:9" s="29" customFormat="1" x14ac:dyDescent="0.25">
      <c r="A197" s="82" t="s">
        <v>494</v>
      </c>
      <c r="B197" s="85" t="s">
        <v>495</v>
      </c>
      <c r="C197" s="84" t="s">
        <v>917</v>
      </c>
      <c r="D197" s="252">
        <v>0</v>
      </c>
      <c r="E197" s="279">
        <f>3.061144+330.011/1000</f>
        <v>3.3911549999999999</v>
      </c>
      <c r="F197" s="265"/>
      <c r="G197" s="265"/>
      <c r="H197" s="188"/>
      <c r="I197" s="24"/>
    </row>
    <row r="198" spans="1:9" s="29" customFormat="1" x14ac:dyDescent="0.25">
      <c r="A198" s="82" t="s">
        <v>496</v>
      </c>
      <c r="B198" s="83" t="s">
        <v>497</v>
      </c>
      <c r="C198" s="84" t="s">
        <v>917</v>
      </c>
      <c r="D198" s="252">
        <f>D60*1.22</f>
        <v>1.0238239999999998</v>
      </c>
      <c r="E198" s="279">
        <f>190.37309/1000</f>
        <v>0.19037308999999999</v>
      </c>
      <c r="F198" s="265"/>
      <c r="G198" s="265"/>
      <c r="H198" s="188"/>
      <c r="I198" s="24"/>
    </row>
    <row r="199" spans="1:9" s="29" customFormat="1" x14ac:dyDescent="0.25">
      <c r="A199" s="82" t="s">
        <v>498</v>
      </c>
      <c r="B199" s="83" t="s">
        <v>499</v>
      </c>
      <c r="C199" s="84" t="s">
        <v>917</v>
      </c>
      <c r="D199" s="252">
        <f>D67*1.22+3.732</f>
        <v>78.680869999999999</v>
      </c>
      <c r="E199" s="252">
        <v>13.84501994</v>
      </c>
      <c r="F199" s="265"/>
      <c r="G199" s="265"/>
      <c r="H199" s="188"/>
      <c r="I199" s="24"/>
    </row>
    <row r="200" spans="1:9" s="29" customFormat="1" x14ac:dyDescent="0.25">
      <c r="A200" s="82" t="s">
        <v>500</v>
      </c>
      <c r="B200" s="83" t="s">
        <v>501</v>
      </c>
      <c r="C200" s="84" t="s">
        <v>917</v>
      </c>
      <c r="D200" s="252">
        <f>D75*1.22</f>
        <v>8.2511039999999998</v>
      </c>
      <c r="E200" s="252">
        <f>3.94049846+203.40232/1000</f>
        <v>4.1439007800000001</v>
      </c>
      <c r="F200" s="265"/>
      <c r="G200" s="265"/>
      <c r="H200" s="188"/>
      <c r="I200" s="24"/>
    </row>
    <row r="201" spans="1:9" s="29" customFormat="1" ht="31.5" x14ac:dyDescent="0.25">
      <c r="A201" s="82" t="s">
        <v>502</v>
      </c>
      <c r="B201" s="83" t="s">
        <v>503</v>
      </c>
      <c r="C201" s="84" t="s">
        <v>917</v>
      </c>
      <c r="D201" s="237">
        <v>0</v>
      </c>
      <c r="E201" s="237">
        <f>455.78438/1000</f>
        <v>0.45578437999999999</v>
      </c>
      <c r="F201" s="265"/>
      <c r="G201" s="265"/>
      <c r="H201" s="188"/>
      <c r="I201" s="24"/>
    </row>
    <row r="202" spans="1:9" s="29" customFormat="1" x14ac:dyDescent="0.25">
      <c r="A202" s="82" t="s">
        <v>504</v>
      </c>
      <c r="B202" s="83" t="s">
        <v>505</v>
      </c>
      <c r="C202" s="84" t="s">
        <v>917</v>
      </c>
      <c r="D202" s="252">
        <f>D76*1.22+1.8299</f>
        <v>3.9413539999999996</v>
      </c>
      <c r="E202" s="279">
        <f>1.26686634+28.10963/1000+77.59391/1000+15.9/1000</f>
        <v>1.3884698800000002</v>
      </c>
      <c r="F202" s="265"/>
      <c r="G202" s="265"/>
      <c r="H202" s="188"/>
      <c r="I202" s="24"/>
    </row>
    <row r="203" spans="1:9" s="29" customFormat="1" x14ac:dyDescent="0.25">
      <c r="A203" s="82" t="s">
        <v>506</v>
      </c>
      <c r="B203" s="131" t="s">
        <v>507</v>
      </c>
      <c r="C203" s="84" t="s">
        <v>917</v>
      </c>
      <c r="D203" s="237">
        <v>0</v>
      </c>
      <c r="E203" s="237">
        <f>E204+E205+E209</f>
        <v>0</v>
      </c>
      <c r="F203" s="265"/>
      <c r="G203" s="265"/>
      <c r="H203" s="188"/>
      <c r="I203" s="24"/>
    </row>
    <row r="204" spans="1:9" s="29" customFormat="1" x14ac:dyDescent="0.25">
      <c r="A204" s="82" t="s">
        <v>508</v>
      </c>
      <c r="B204" s="83" t="s">
        <v>509</v>
      </c>
      <c r="C204" s="84" t="s">
        <v>917</v>
      </c>
      <c r="D204" s="237">
        <v>0</v>
      </c>
      <c r="E204" s="237">
        <v>0</v>
      </c>
      <c r="F204" s="265"/>
      <c r="G204" s="265"/>
      <c r="H204" s="188"/>
      <c r="I204" s="24"/>
    </row>
    <row r="205" spans="1:9" s="29" customFormat="1" x14ac:dyDescent="0.25">
      <c r="A205" s="82" t="s">
        <v>510</v>
      </c>
      <c r="B205" s="83" t="s">
        <v>511</v>
      </c>
      <c r="C205" s="84" t="s">
        <v>917</v>
      </c>
      <c r="D205" s="237">
        <v>0</v>
      </c>
      <c r="E205" s="237">
        <v>0</v>
      </c>
      <c r="F205" s="265"/>
      <c r="G205" s="265"/>
      <c r="H205" s="188"/>
      <c r="I205" s="24"/>
    </row>
    <row r="206" spans="1:9" s="29" customFormat="1" ht="31.5" x14ac:dyDescent="0.25">
      <c r="A206" s="82" t="s">
        <v>512</v>
      </c>
      <c r="B206" s="85" t="s">
        <v>513</v>
      </c>
      <c r="C206" s="84" t="s">
        <v>917</v>
      </c>
      <c r="D206" s="237">
        <v>0</v>
      </c>
      <c r="E206" s="237">
        <v>0</v>
      </c>
      <c r="F206" s="265"/>
      <c r="G206" s="265"/>
      <c r="H206" s="188"/>
      <c r="I206" s="24"/>
    </row>
    <row r="207" spans="1:9" s="29" customFormat="1" x14ac:dyDescent="0.25">
      <c r="A207" s="82" t="s">
        <v>514</v>
      </c>
      <c r="B207" s="120" t="s">
        <v>231</v>
      </c>
      <c r="C207" s="84" t="s">
        <v>917</v>
      </c>
      <c r="D207" s="237">
        <v>0</v>
      </c>
      <c r="E207" s="237">
        <v>0</v>
      </c>
      <c r="F207" s="265"/>
      <c r="G207" s="265"/>
      <c r="H207" s="188"/>
      <c r="I207" s="24"/>
    </row>
    <row r="208" spans="1:9" s="29" customFormat="1" x14ac:dyDescent="0.25">
      <c r="A208" s="82" t="s">
        <v>515</v>
      </c>
      <c r="B208" s="120" t="s">
        <v>235</v>
      </c>
      <c r="C208" s="84" t="s">
        <v>917</v>
      </c>
      <c r="D208" s="237">
        <v>0</v>
      </c>
      <c r="E208" s="237">
        <v>0</v>
      </c>
      <c r="F208" s="265"/>
      <c r="G208" s="265"/>
      <c r="H208" s="188"/>
      <c r="I208" s="24"/>
    </row>
    <row r="209" spans="1:9" s="29" customFormat="1" x14ac:dyDescent="0.25">
      <c r="A209" s="82" t="s">
        <v>516</v>
      </c>
      <c r="B209" s="83" t="s">
        <v>517</v>
      </c>
      <c r="C209" s="84" t="s">
        <v>917</v>
      </c>
      <c r="D209" s="237">
        <v>0</v>
      </c>
      <c r="E209" s="237">
        <v>0</v>
      </c>
      <c r="F209" s="265"/>
      <c r="G209" s="265"/>
      <c r="H209" s="188"/>
      <c r="I209" s="24"/>
    </row>
    <row r="210" spans="1:9" s="29" customFormat="1" x14ac:dyDescent="0.25">
      <c r="A210" s="82" t="s">
        <v>518</v>
      </c>
      <c r="B210" s="131" t="s">
        <v>519</v>
      </c>
      <c r="C210" s="84" t="s">
        <v>917</v>
      </c>
      <c r="D210" s="237">
        <f>D212</f>
        <v>42.030000000000022</v>
      </c>
      <c r="E210" s="237">
        <f>E211+E218+E219+E220</f>
        <v>8.1662615699999996</v>
      </c>
      <c r="F210" s="265"/>
      <c r="G210" s="265"/>
      <c r="H210" s="188"/>
      <c r="I210" s="24"/>
    </row>
    <row r="211" spans="1:9" s="29" customFormat="1" x14ac:dyDescent="0.25">
      <c r="A211" s="82" t="s">
        <v>520</v>
      </c>
      <c r="B211" s="83" t="s">
        <v>521</v>
      </c>
      <c r="C211" s="84" t="s">
        <v>917</v>
      </c>
      <c r="D211" s="237">
        <f>D212+D213+D214+D215+D216+D217</f>
        <v>42.030000000000022</v>
      </c>
      <c r="E211" s="279">
        <f>E212+E213+E214+E215+E216+E217</f>
        <v>8.1662615699999996</v>
      </c>
      <c r="F211" s="265"/>
      <c r="G211" s="265"/>
      <c r="H211" s="188"/>
      <c r="I211" s="24"/>
    </row>
    <row r="212" spans="1:9" s="29" customFormat="1" x14ac:dyDescent="0.25">
      <c r="A212" s="82" t="s">
        <v>522</v>
      </c>
      <c r="B212" s="85" t="s">
        <v>523</v>
      </c>
      <c r="C212" s="84" t="s">
        <v>917</v>
      </c>
      <c r="D212" s="237">
        <f>D160*1.2</f>
        <v>42.030000000000022</v>
      </c>
      <c r="E212" s="279">
        <f>0/1000</f>
        <v>0</v>
      </c>
      <c r="F212" s="265"/>
      <c r="G212" s="265"/>
      <c r="H212" s="188"/>
      <c r="I212" s="24"/>
    </row>
    <row r="213" spans="1:9" s="29" customFormat="1" x14ac:dyDescent="0.25">
      <c r="A213" s="82" t="s">
        <v>524</v>
      </c>
      <c r="B213" s="85" t="s">
        <v>525</v>
      </c>
      <c r="C213" s="84" t="s">
        <v>917</v>
      </c>
      <c r="D213" s="237">
        <v>0</v>
      </c>
      <c r="E213" s="279">
        <v>5</v>
      </c>
      <c r="F213" s="265"/>
      <c r="G213" s="265"/>
      <c r="H213" s="188"/>
      <c r="I213" s="24"/>
    </row>
    <row r="214" spans="1:9" s="29" customFormat="1" x14ac:dyDescent="0.25">
      <c r="A214" s="82" t="s">
        <v>526</v>
      </c>
      <c r="B214" s="85" t="s">
        <v>527</v>
      </c>
      <c r="C214" s="84" t="s">
        <v>917</v>
      </c>
      <c r="D214" s="237">
        <v>0</v>
      </c>
      <c r="E214" s="279">
        <v>0</v>
      </c>
      <c r="F214" s="265"/>
      <c r="G214" s="265"/>
      <c r="H214" s="188"/>
      <c r="I214" s="24"/>
    </row>
    <row r="215" spans="1:9" s="29" customFormat="1" x14ac:dyDescent="0.25">
      <c r="A215" s="82" t="s">
        <v>528</v>
      </c>
      <c r="B215" s="85" t="s">
        <v>529</v>
      </c>
      <c r="C215" s="84" t="s">
        <v>917</v>
      </c>
      <c r="D215" s="237">
        <v>0</v>
      </c>
      <c r="E215" s="279">
        <v>3.1662615700000001</v>
      </c>
      <c r="F215" s="265"/>
      <c r="G215" s="265"/>
      <c r="H215" s="188"/>
      <c r="I215" s="24"/>
    </row>
    <row r="216" spans="1:9" s="29" customFormat="1" x14ac:dyDescent="0.25">
      <c r="A216" s="82" t="s">
        <v>530</v>
      </c>
      <c r="B216" s="85" t="s">
        <v>531</v>
      </c>
      <c r="C216" s="84" t="s">
        <v>917</v>
      </c>
      <c r="D216" s="237">
        <v>0</v>
      </c>
      <c r="E216" s="279">
        <v>0</v>
      </c>
      <c r="F216" s="265"/>
      <c r="G216" s="265"/>
      <c r="H216" s="188"/>
      <c r="I216" s="24"/>
    </row>
    <row r="217" spans="1:9" s="29" customFormat="1" x14ac:dyDescent="0.25">
      <c r="A217" s="82" t="s">
        <v>532</v>
      </c>
      <c r="B217" s="85" t="s">
        <v>533</v>
      </c>
      <c r="C217" s="84" t="s">
        <v>917</v>
      </c>
      <c r="D217" s="237">
        <v>0</v>
      </c>
      <c r="E217" s="279">
        <v>0</v>
      </c>
      <c r="F217" s="265"/>
      <c r="G217" s="265"/>
      <c r="H217" s="188"/>
      <c r="I217" s="24"/>
    </row>
    <row r="218" spans="1:9" s="29" customFormat="1" x14ac:dyDescent="0.25">
      <c r="A218" s="82" t="s">
        <v>534</v>
      </c>
      <c r="B218" s="83" t="s">
        <v>535</v>
      </c>
      <c r="C218" s="84" t="s">
        <v>917</v>
      </c>
      <c r="D218" s="237">
        <v>0</v>
      </c>
      <c r="E218" s="279">
        <v>0</v>
      </c>
      <c r="F218" s="265"/>
      <c r="G218" s="265"/>
      <c r="H218" s="188"/>
      <c r="I218" s="24"/>
    </row>
    <row r="219" spans="1:9" s="29" customFormat="1" x14ac:dyDescent="0.25">
      <c r="A219" s="82" t="s">
        <v>536</v>
      </c>
      <c r="B219" s="83" t="s">
        <v>537</v>
      </c>
      <c r="C219" s="84" t="s">
        <v>917</v>
      </c>
      <c r="D219" s="237">
        <v>0</v>
      </c>
      <c r="E219" s="279">
        <v>0</v>
      </c>
      <c r="F219" s="265"/>
      <c r="G219" s="265"/>
      <c r="H219" s="188"/>
      <c r="I219" s="24"/>
    </row>
    <row r="220" spans="1:9" s="29" customFormat="1" x14ac:dyDescent="0.25">
      <c r="A220" s="82" t="s">
        <v>538</v>
      </c>
      <c r="B220" s="83" t="s">
        <v>344</v>
      </c>
      <c r="C220" s="84" t="s">
        <v>442</v>
      </c>
      <c r="D220" s="237">
        <v>0</v>
      </c>
      <c r="E220" s="279">
        <v>0</v>
      </c>
      <c r="F220" s="265"/>
      <c r="G220" s="265"/>
      <c r="H220" s="188"/>
      <c r="I220" s="24"/>
    </row>
    <row r="221" spans="1:9" s="29" customFormat="1" ht="31.5" x14ac:dyDescent="0.25">
      <c r="A221" s="82" t="s">
        <v>539</v>
      </c>
      <c r="B221" s="83" t="s">
        <v>540</v>
      </c>
      <c r="C221" s="84" t="s">
        <v>917</v>
      </c>
      <c r="D221" s="237">
        <v>0</v>
      </c>
      <c r="E221" s="279">
        <v>0</v>
      </c>
      <c r="F221" s="265"/>
      <c r="G221" s="265"/>
      <c r="H221" s="188"/>
      <c r="I221" s="24"/>
    </row>
    <row r="222" spans="1:9" s="29" customFormat="1" x14ac:dyDescent="0.25">
      <c r="A222" s="82" t="s">
        <v>541</v>
      </c>
      <c r="B222" s="131" t="s">
        <v>542</v>
      </c>
      <c r="C222" s="84" t="s">
        <v>917</v>
      </c>
      <c r="D222" s="237">
        <f>D232</f>
        <v>0</v>
      </c>
      <c r="E222" s="279">
        <f>E223+E224+E228+E229+E232+E233+E234</f>
        <v>0.1550146</v>
      </c>
      <c r="F222" s="265"/>
      <c r="G222" s="265"/>
      <c r="H222" s="188"/>
      <c r="I222" s="24"/>
    </row>
    <row r="223" spans="1:9" s="29" customFormat="1" x14ac:dyDescent="0.25">
      <c r="A223" s="82" t="s">
        <v>543</v>
      </c>
      <c r="B223" s="83" t="s">
        <v>544</v>
      </c>
      <c r="C223" s="84" t="s">
        <v>917</v>
      </c>
      <c r="D223" s="237">
        <v>0</v>
      </c>
      <c r="E223" s="279">
        <f>155.0146/1000</f>
        <v>0.1550146</v>
      </c>
      <c r="F223" s="265"/>
      <c r="G223" s="265"/>
      <c r="H223" s="188"/>
      <c r="I223" s="24"/>
    </row>
    <row r="224" spans="1:9" s="29" customFormat="1" x14ac:dyDescent="0.25">
      <c r="A224" s="82" t="s">
        <v>545</v>
      </c>
      <c r="B224" s="83" t="s">
        <v>546</v>
      </c>
      <c r="C224" s="84" t="s">
        <v>917</v>
      </c>
      <c r="D224" s="237">
        <v>0</v>
      </c>
      <c r="E224" s="279">
        <v>0</v>
      </c>
      <c r="F224" s="265"/>
      <c r="G224" s="265"/>
      <c r="H224" s="188"/>
      <c r="I224" s="24"/>
    </row>
    <row r="225" spans="1:9" s="29" customFormat="1" x14ac:dyDescent="0.25">
      <c r="A225" s="82" t="s">
        <v>547</v>
      </c>
      <c r="B225" s="85" t="s">
        <v>548</v>
      </c>
      <c r="C225" s="84" t="s">
        <v>917</v>
      </c>
      <c r="D225" s="237">
        <v>0</v>
      </c>
      <c r="E225" s="279">
        <v>0</v>
      </c>
      <c r="F225" s="265"/>
      <c r="G225" s="265"/>
      <c r="H225" s="188"/>
      <c r="I225" s="24"/>
    </row>
    <row r="226" spans="1:9" s="29" customFormat="1" x14ac:dyDescent="0.25">
      <c r="A226" s="82" t="s">
        <v>549</v>
      </c>
      <c r="B226" s="85" t="s">
        <v>550</v>
      </c>
      <c r="C226" s="84" t="s">
        <v>917</v>
      </c>
      <c r="D226" s="237">
        <v>0</v>
      </c>
      <c r="E226" s="279">
        <v>0</v>
      </c>
      <c r="F226" s="265"/>
      <c r="G226" s="265"/>
      <c r="H226" s="188"/>
      <c r="I226" s="24"/>
    </row>
    <row r="227" spans="1:9" s="29" customFormat="1" x14ac:dyDescent="0.25">
      <c r="A227" s="82" t="s">
        <v>551</v>
      </c>
      <c r="B227" s="85" t="s">
        <v>552</v>
      </c>
      <c r="C227" s="84" t="s">
        <v>917</v>
      </c>
      <c r="D227" s="237">
        <v>0</v>
      </c>
      <c r="E227" s="279">
        <v>0</v>
      </c>
      <c r="F227" s="265"/>
      <c r="G227" s="265"/>
      <c r="H227" s="188"/>
      <c r="I227" s="24"/>
    </row>
    <row r="228" spans="1:9" s="29" customFormat="1" x14ac:dyDescent="0.25">
      <c r="A228" s="82" t="s">
        <v>553</v>
      </c>
      <c r="B228" s="83" t="s">
        <v>554</v>
      </c>
      <c r="C228" s="84" t="s">
        <v>917</v>
      </c>
      <c r="D228" s="237">
        <v>0</v>
      </c>
      <c r="E228" s="279">
        <v>0</v>
      </c>
      <c r="F228" s="265"/>
      <c r="G228" s="265"/>
      <c r="H228" s="188"/>
      <c r="I228" s="24"/>
    </row>
    <row r="229" spans="1:9" s="29" customFormat="1" x14ac:dyDescent="0.25">
      <c r="A229" s="82" t="s">
        <v>555</v>
      </c>
      <c r="B229" s="83" t="s">
        <v>556</v>
      </c>
      <c r="C229" s="84" t="s">
        <v>917</v>
      </c>
      <c r="D229" s="237">
        <v>0</v>
      </c>
      <c r="E229" s="279">
        <v>0</v>
      </c>
      <c r="F229" s="265"/>
      <c r="G229" s="265"/>
      <c r="H229" s="188"/>
      <c r="I229" s="24"/>
    </row>
    <row r="230" spans="1:9" s="29" customFormat="1" x14ac:dyDescent="0.25">
      <c r="A230" s="82" t="s">
        <v>557</v>
      </c>
      <c r="B230" s="85" t="s">
        <v>558</v>
      </c>
      <c r="C230" s="84" t="s">
        <v>917</v>
      </c>
      <c r="D230" s="237">
        <v>0</v>
      </c>
      <c r="E230" s="279">
        <v>0</v>
      </c>
      <c r="F230" s="265"/>
      <c r="G230" s="265"/>
      <c r="H230" s="188"/>
      <c r="I230" s="24"/>
    </row>
    <row r="231" spans="1:9" s="29" customFormat="1" x14ac:dyDescent="0.25">
      <c r="A231" s="82" t="s">
        <v>559</v>
      </c>
      <c r="B231" s="85" t="s">
        <v>560</v>
      </c>
      <c r="C231" s="84" t="s">
        <v>917</v>
      </c>
      <c r="D231" s="237">
        <v>0</v>
      </c>
      <c r="E231" s="279">
        <v>0</v>
      </c>
      <c r="F231" s="265"/>
      <c r="G231" s="265"/>
      <c r="H231" s="188"/>
      <c r="I231" s="24"/>
    </row>
    <row r="232" spans="1:9" s="29" customFormat="1" x14ac:dyDescent="0.25">
      <c r="A232" s="82" t="s">
        <v>561</v>
      </c>
      <c r="B232" s="83" t="s">
        <v>562</v>
      </c>
      <c r="C232" s="84" t="s">
        <v>917</v>
      </c>
      <c r="D232" s="237">
        <v>0</v>
      </c>
      <c r="E232" s="279">
        <v>0</v>
      </c>
      <c r="F232" s="265"/>
      <c r="G232" s="265"/>
      <c r="H232" s="188"/>
      <c r="I232" s="24"/>
    </row>
    <row r="233" spans="1:9" s="29" customFormat="1" x14ac:dyDescent="0.25">
      <c r="A233" s="82" t="s">
        <v>563</v>
      </c>
      <c r="B233" s="83" t="s">
        <v>564</v>
      </c>
      <c r="C233" s="84" t="s">
        <v>917</v>
      </c>
      <c r="D233" s="237">
        <v>0</v>
      </c>
      <c r="E233" s="279">
        <v>0</v>
      </c>
      <c r="F233" s="265"/>
      <c r="G233" s="265"/>
      <c r="H233" s="188"/>
      <c r="I233" s="24"/>
    </row>
    <row r="234" spans="1:9" s="29" customFormat="1" x14ac:dyDescent="0.25">
      <c r="A234" s="82" t="s">
        <v>565</v>
      </c>
      <c r="B234" s="83" t="s">
        <v>566</v>
      </c>
      <c r="C234" s="84" t="s">
        <v>917</v>
      </c>
      <c r="D234" s="237">
        <v>0</v>
      </c>
      <c r="E234" s="279">
        <f>0/1000</f>
        <v>0</v>
      </c>
      <c r="F234" s="265"/>
      <c r="G234" s="265"/>
      <c r="H234" s="188"/>
      <c r="I234" s="24"/>
    </row>
    <row r="235" spans="1:9" s="29" customFormat="1" x14ac:dyDescent="0.25">
      <c r="A235" s="82" t="s">
        <v>567</v>
      </c>
      <c r="B235" s="131" t="s">
        <v>568</v>
      </c>
      <c r="C235" s="84" t="s">
        <v>917</v>
      </c>
      <c r="D235" s="237">
        <v>0</v>
      </c>
      <c r="E235" s="279">
        <f>E236+E240+E241</f>
        <v>2.8069999999999999</v>
      </c>
      <c r="F235" s="265"/>
      <c r="G235" s="265"/>
      <c r="H235" s="188"/>
      <c r="I235" s="24"/>
    </row>
    <row r="236" spans="1:9" s="29" customFormat="1" x14ac:dyDescent="0.25">
      <c r="A236" s="82" t="s">
        <v>569</v>
      </c>
      <c r="B236" s="83" t="s">
        <v>570</v>
      </c>
      <c r="C236" s="84" t="s">
        <v>917</v>
      </c>
      <c r="D236" s="237">
        <v>0</v>
      </c>
      <c r="E236" s="279">
        <f>E237+E238+E239</f>
        <v>1.137</v>
      </c>
      <c r="F236" s="265"/>
      <c r="G236" s="265"/>
      <c r="H236" s="188"/>
      <c r="I236" s="24"/>
    </row>
    <row r="237" spans="1:9" s="29" customFormat="1" x14ac:dyDescent="0.25">
      <c r="A237" s="82" t="s">
        <v>571</v>
      </c>
      <c r="B237" s="85" t="s">
        <v>548</v>
      </c>
      <c r="C237" s="84" t="s">
        <v>917</v>
      </c>
      <c r="D237" s="237">
        <v>0</v>
      </c>
      <c r="E237" s="279">
        <v>1.137</v>
      </c>
      <c r="F237" s="265"/>
      <c r="G237" s="265"/>
      <c r="H237" s="188"/>
      <c r="I237" s="24"/>
    </row>
    <row r="238" spans="1:9" s="29" customFormat="1" x14ac:dyDescent="0.25">
      <c r="A238" s="82" t="s">
        <v>572</v>
      </c>
      <c r="B238" s="85" t="s">
        <v>550</v>
      </c>
      <c r="C238" s="84" t="s">
        <v>917</v>
      </c>
      <c r="D238" s="237">
        <v>0</v>
      </c>
      <c r="E238" s="279">
        <v>0</v>
      </c>
      <c r="F238" s="265"/>
      <c r="G238" s="265"/>
      <c r="H238" s="188"/>
      <c r="I238" s="24"/>
    </row>
    <row r="239" spans="1:9" s="29" customFormat="1" x14ac:dyDescent="0.25">
      <c r="A239" s="82" t="s">
        <v>573</v>
      </c>
      <c r="B239" s="85" t="s">
        <v>552</v>
      </c>
      <c r="C239" s="84" t="s">
        <v>917</v>
      </c>
      <c r="D239" s="237">
        <v>0</v>
      </c>
      <c r="E239" s="279">
        <v>0</v>
      </c>
      <c r="F239" s="265"/>
      <c r="G239" s="265"/>
      <c r="H239" s="188"/>
      <c r="I239" s="24"/>
    </row>
    <row r="240" spans="1:9" s="29" customFormat="1" x14ac:dyDescent="0.25">
      <c r="A240" s="82" t="s">
        <v>574</v>
      </c>
      <c r="B240" s="83" t="s">
        <v>439</v>
      </c>
      <c r="C240" s="84" t="s">
        <v>917</v>
      </c>
      <c r="D240" s="237">
        <v>0</v>
      </c>
      <c r="E240" s="279">
        <v>0</v>
      </c>
      <c r="F240" s="265"/>
      <c r="G240" s="265"/>
      <c r="H240" s="188"/>
      <c r="I240" s="24"/>
    </row>
    <row r="241" spans="1:10" s="29" customFormat="1" x14ac:dyDescent="0.25">
      <c r="A241" s="82" t="s">
        <v>575</v>
      </c>
      <c r="B241" s="83" t="s">
        <v>576</v>
      </c>
      <c r="C241" s="84" t="s">
        <v>917</v>
      </c>
      <c r="D241" s="237">
        <v>0</v>
      </c>
      <c r="E241" s="279">
        <f>270/1000+1.4</f>
        <v>1.67</v>
      </c>
      <c r="F241" s="265"/>
      <c r="G241" s="265"/>
      <c r="H241" s="188"/>
      <c r="I241" s="24"/>
    </row>
    <row r="242" spans="1:10" s="29" customFormat="1" ht="31.5" x14ac:dyDescent="0.25">
      <c r="A242" s="82" t="s">
        <v>577</v>
      </c>
      <c r="B242" s="131" t="s">
        <v>578</v>
      </c>
      <c r="C242" s="84" t="s">
        <v>917</v>
      </c>
      <c r="D242" s="237">
        <f>D167-D185</f>
        <v>-9.800000000836917E-5</v>
      </c>
      <c r="E242" s="237">
        <f>E167-E185</f>
        <v>6.7315796299999846</v>
      </c>
      <c r="F242" s="265"/>
      <c r="G242" s="265"/>
      <c r="H242" s="188"/>
      <c r="I242" s="24"/>
    </row>
    <row r="243" spans="1:10" s="29" customFormat="1" ht="31.5" x14ac:dyDescent="0.25">
      <c r="A243" s="82" t="s">
        <v>579</v>
      </c>
      <c r="B243" s="131" t="s">
        <v>580</v>
      </c>
      <c r="C243" s="84" t="s">
        <v>917</v>
      </c>
      <c r="D243" s="252">
        <f>D203-D210</f>
        <v>-42.030000000000022</v>
      </c>
      <c r="E243" s="252">
        <f>E203-E210</f>
        <v>-8.1662615699999996</v>
      </c>
      <c r="F243" s="265"/>
      <c r="G243" s="265"/>
      <c r="H243" s="188"/>
      <c r="I243" s="24"/>
    </row>
    <row r="244" spans="1:10" s="29" customFormat="1" x14ac:dyDescent="0.25">
      <c r="A244" s="82" t="s">
        <v>581</v>
      </c>
      <c r="B244" s="83" t="s">
        <v>582</v>
      </c>
      <c r="C244" s="84" t="s">
        <v>917</v>
      </c>
      <c r="D244" s="252">
        <v>0</v>
      </c>
      <c r="E244" s="278">
        <v>0</v>
      </c>
      <c r="F244" s="265"/>
      <c r="G244" s="265"/>
      <c r="H244" s="188"/>
      <c r="I244" s="24"/>
    </row>
    <row r="245" spans="1:10" s="29" customFormat="1" x14ac:dyDescent="0.25">
      <c r="A245" s="82" t="s">
        <v>583</v>
      </c>
      <c r="B245" s="83" t="s">
        <v>584</v>
      </c>
      <c r="C245" s="84" t="s">
        <v>917</v>
      </c>
      <c r="D245" s="252">
        <v>0</v>
      </c>
      <c r="E245" s="278">
        <v>0</v>
      </c>
      <c r="F245" s="265"/>
      <c r="G245" s="265"/>
      <c r="H245" s="188"/>
      <c r="I245" s="24"/>
    </row>
    <row r="246" spans="1:10" s="29" customFormat="1" ht="31.5" x14ac:dyDescent="0.25">
      <c r="A246" s="82" t="s">
        <v>585</v>
      </c>
      <c r="B246" s="131" t="s">
        <v>586</v>
      </c>
      <c r="C246" s="84" t="s">
        <v>917</v>
      </c>
      <c r="D246" s="252">
        <f>D222-D235</f>
        <v>0</v>
      </c>
      <c r="E246" s="252">
        <f>E222-E235</f>
        <v>-2.6519854</v>
      </c>
      <c r="F246" s="265"/>
      <c r="G246" s="265"/>
      <c r="H246" s="188"/>
      <c r="I246" s="24"/>
    </row>
    <row r="247" spans="1:10" s="29" customFormat="1" x14ac:dyDescent="0.25">
      <c r="A247" s="82" t="s">
        <v>587</v>
      </c>
      <c r="B247" s="83" t="s">
        <v>588</v>
      </c>
      <c r="C247" s="84" t="s">
        <v>917</v>
      </c>
      <c r="D247" s="252">
        <v>0</v>
      </c>
      <c r="E247" s="252">
        <v>0</v>
      </c>
      <c r="F247" s="265"/>
      <c r="G247" s="265"/>
      <c r="H247" s="188"/>
      <c r="I247" s="24"/>
    </row>
    <row r="248" spans="1:10" s="29" customFormat="1" x14ac:dyDescent="0.25">
      <c r="A248" s="82" t="s">
        <v>589</v>
      </c>
      <c r="B248" s="83" t="s">
        <v>590</v>
      </c>
      <c r="C248" s="84" t="s">
        <v>917</v>
      </c>
      <c r="D248" s="252">
        <v>0</v>
      </c>
      <c r="E248" s="252">
        <v>0</v>
      </c>
      <c r="F248" s="265"/>
      <c r="G248" s="265"/>
      <c r="H248" s="188"/>
      <c r="I248" s="24"/>
    </row>
    <row r="249" spans="1:10" s="29" customFormat="1" x14ac:dyDescent="0.25">
      <c r="A249" s="82" t="s">
        <v>591</v>
      </c>
      <c r="B249" s="131" t="s">
        <v>592</v>
      </c>
      <c r="C249" s="84" t="s">
        <v>917</v>
      </c>
      <c r="D249" s="252">
        <v>0</v>
      </c>
      <c r="E249" s="252">
        <v>0</v>
      </c>
      <c r="F249" s="265"/>
      <c r="G249" s="265"/>
      <c r="H249" s="188"/>
      <c r="I249" s="24"/>
    </row>
    <row r="250" spans="1:10" s="29" customFormat="1" x14ac:dyDescent="0.25">
      <c r="A250" s="82" t="s">
        <v>593</v>
      </c>
      <c r="B250" s="131" t="s">
        <v>594</v>
      </c>
      <c r="C250" s="84" t="s">
        <v>917</v>
      </c>
      <c r="D250" s="252">
        <f>D242+D243+D246+D249</f>
        <v>-42.030098000000031</v>
      </c>
      <c r="E250" s="252">
        <f>E242+E243+E246+E249</f>
        <v>-4.0866673400000151</v>
      </c>
      <c r="F250" s="265"/>
      <c r="G250" s="265"/>
      <c r="H250" s="188"/>
      <c r="I250" s="24"/>
    </row>
    <row r="251" spans="1:10" s="29" customFormat="1" x14ac:dyDescent="0.25">
      <c r="A251" s="82" t="s">
        <v>595</v>
      </c>
      <c r="B251" s="131" t="s">
        <v>596</v>
      </c>
      <c r="C251" s="84" t="s">
        <v>917</v>
      </c>
      <c r="D251" s="252">
        <f>1.80839267</f>
        <v>1.8083926699999999</v>
      </c>
      <c r="E251" s="279">
        <f>1.80839267+56.31371/1000</f>
        <v>1.8647063799999999</v>
      </c>
      <c r="F251" s="265"/>
      <c r="G251" s="265"/>
      <c r="H251" s="188"/>
      <c r="I251" s="24"/>
    </row>
    <row r="252" spans="1:10" s="29" customFormat="1" ht="16.5" thickBot="1" x14ac:dyDescent="0.3">
      <c r="A252" s="113" t="s">
        <v>597</v>
      </c>
      <c r="B252" s="137" t="s">
        <v>598</v>
      </c>
      <c r="C252" s="138" t="s">
        <v>917</v>
      </c>
      <c r="D252" s="255">
        <f>D251+D242</f>
        <v>1.8082946699999916</v>
      </c>
      <c r="E252" s="280">
        <f>E251+E242</f>
        <v>8.596286009999984</v>
      </c>
      <c r="F252" s="281"/>
      <c r="G252" s="281"/>
      <c r="H252" s="189"/>
      <c r="I252" s="24">
        <v>8.59628601</v>
      </c>
      <c r="J252" s="164">
        <f>E252-I252</f>
        <v>-1.5987211554602254E-14</v>
      </c>
    </row>
    <row r="253" spans="1:10" s="29" customFormat="1" x14ac:dyDescent="0.25">
      <c r="A253" s="116" t="s">
        <v>599</v>
      </c>
      <c r="B253" s="117" t="s">
        <v>344</v>
      </c>
      <c r="C253" s="139" t="s">
        <v>442</v>
      </c>
      <c r="D253" s="236"/>
      <c r="E253" s="282"/>
      <c r="F253" s="282"/>
      <c r="G253" s="282"/>
      <c r="H253" s="190"/>
      <c r="I253" s="24"/>
    </row>
    <row r="254" spans="1:10" s="29" customFormat="1" x14ac:dyDescent="0.25">
      <c r="A254" s="82" t="s">
        <v>600</v>
      </c>
      <c r="B254" s="83" t="s">
        <v>601</v>
      </c>
      <c r="C254" s="84" t="s">
        <v>917</v>
      </c>
      <c r="D254" s="237">
        <v>0</v>
      </c>
      <c r="E254" s="237">
        <v>104.24509347</v>
      </c>
      <c r="F254" s="265"/>
      <c r="G254" s="265"/>
      <c r="H254" s="188"/>
      <c r="I254" s="24"/>
    </row>
    <row r="255" spans="1:10" s="29" customFormat="1" x14ac:dyDescent="0.25">
      <c r="A255" s="82" t="s">
        <v>602</v>
      </c>
      <c r="B255" s="85" t="s">
        <v>603</v>
      </c>
      <c r="C255" s="84" t="s">
        <v>917</v>
      </c>
      <c r="D255" s="237">
        <v>0</v>
      </c>
      <c r="E255" s="237">
        <v>0</v>
      </c>
      <c r="F255" s="265"/>
      <c r="G255" s="265"/>
      <c r="H255" s="188"/>
      <c r="I255" s="24"/>
    </row>
    <row r="256" spans="1:10" s="29" customFormat="1" x14ac:dyDescent="0.25">
      <c r="A256" s="82" t="s">
        <v>604</v>
      </c>
      <c r="B256" s="120" t="s">
        <v>605</v>
      </c>
      <c r="C256" s="84" t="s">
        <v>917</v>
      </c>
      <c r="D256" s="237">
        <v>0</v>
      </c>
      <c r="E256" s="237">
        <v>0</v>
      </c>
      <c r="F256" s="265"/>
      <c r="G256" s="265"/>
      <c r="H256" s="188"/>
      <c r="I256" s="24"/>
    </row>
    <row r="257" spans="1:9" s="29" customFormat="1" ht="31.5" x14ac:dyDescent="0.25">
      <c r="A257" s="82" t="s">
        <v>606</v>
      </c>
      <c r="B257" s="120" t="s">
        <v>607</v>
      </c>
      <c r="C257" s="84" t="s">
        <v>917</v>
      </c>
      <c r="D257" s="237">
        <v>0</v>
      </c>
      <c r="E257" s="237">
        <v>0</v>
      </c>
      <c r="F257" s="265"/>
      <c r="G257" s="265"/>
      <c r="H257" s="188"/>
      <c r="I257" s="24"/>
    </row>
    <row r="258" spans="1:9" s="29" customFormat="1" x14ac:dyDescent="0.25">
      <c r="A258" s="82" t="s">
        <v>608</v>
      </c>
      <c r="B258" s="121" t="s">
        <v>605</v>
      </c>
      <c r="C258" s="84" t="s">
        <v>917</v>
      </c>
      <c r="D258" s="237">
        <v>0</v>
      </c>
      <c r="E258" s="237">
        <v>0</v>
      </c>
      <c r="F258" s="265"/>
      <c r="G258" s="265"/>
      <c r="H258" s="188"/>
      <c r="I258" s="24"/>
    </row>
    <row r="259" spans="1:9" s="29" customFormat="1" ht="31.5" x14ac:dyDescent="0.25">
      <c r="A259" s="82" t="s">
        <v>609</v>
      </c>
      <c r="B259" s="120" t="s">
        <v>275</v>
      </c>
      <c r="C259" s="84" t="s">
        <v>917</v>
      </c>
      <c r="D259" s="237">
        <v>0</v>
      </c>
      <c r="E259" s="237">
        <v>0</v>
      </c>
      <c r="F259" s="265"/>
      <c r="G259" s="265"/>
      <c r="H259" s="188"/>
      <c r="I259" s="24"/>
    </row>
    <row r="260" spans="1:9" s="29" customFormat="1" x14ac:dyDescent="0.25">
      <c r="A260" s="82" t="s">
        <v>610</v>
      </c>
      <c r="B260" s="121" t="s">
        <v>605</v>
      </c>
      <c r="C260" s="84" t="s">
        <v>917</v>
      </c>
      <c r="D260" s="237">
        <v>0</v>
      </c>
      <c r="E260" s="237">
        <v>0</v>
      </c>
      <c r="F260" s="265"/>
      <c r="G260" s="265"/>
      <c r="H260" s="188"/>
      <c r="I260" s="24"/>
    </row>
    <row r="261" spans="1:9" s="29" customFormat="1" ht="31.5" x14ac:dyDescent="0.25">
      <c r="A261" s="82" t="s">
        <v>611</v>
      </c>
      <c r="B261" s="120" t="s">
        <v>276</v>
      </c>
      <c r="C261" s="84" t="s">
        <v>917</v>
      </c>
      <c r="D261" s="237">
        <v>0</v>
      </c>
      <c r="E261" s="237">
        <v>0</v>
      </c>
      <c r="F261" s="265"/>
      <c r="G261" s="265"/>
      <c r="H261" s="188"/>
      <c r="I261" s="24"/>
    </row>
    <row r="262" spans="1:9" s="29" customFormat="1" x14ac:dyDescent="0.25">
      <c r="A262" s="82" t="s">
        <v>612</v>
      </c>
      <c r="B262" s="121" t="s">
        <v>605</v>
      </c>
      <c r="C262" s="84" t="s">
        <v>917</v>
      </c>
      <c r="D262" s="237">
        <v>0</v>
      </c>
      <c r="E262" s="237">
        <v>0</v>
      </c>
      <c r="F262" s="265"/>
      <c r="G262" s="265"/>
      <c r="H262" s="188"/>
      <c r="I262" s="24"/>
    </row>
    <row r="263" spans="1:9" s="29" customFormat="1" x14ac:dyDescent="0.25">
      <c r="A263" s="82" t="s">
        <v>613</v>
      </c>
      <c r="B263" s="85" t="s">
        <v>614</v>
      </c>
      <c r="C263" s="84" t="s">
        <v>917</v>
      </c>
      <c r="D263" s="237">
        <v>0</v>
      </c>
      <c r="E263" s="237">
        <v>0</v>
      </c>
      <c r="F263" s="265"/>
      <c r="G263" s="265"/>
      <c r="H263" s="188"/>
      <c r="I263" s="24"/>
    </row>
    <row r="264" spans="1:9" s="29" customFormat="1" x14ac:dyDescent="0.25">
      <c r="A264" s="82" t="s">
        <v>615</v>
      </c>
      <c r="B264" s="120" t="s">
        <v>605</v>
      </c>
      <c r="C264" s="84" t="s">
        <v>917</v>
      </c>
      <c r="D264" s="237">
        <v>0</v>
      </c>
      <c r="E264" s="237">
        <v>0</v>
      </c>
      <c r="F264" s="265"/>
      <c r="G264" s="265"/>
      <c r="H264" s="188"/>
      <c r="I264" s="24"/>
    </row>
    <row r="265" spans="1:9" s="29" customFormat="1" x14ac:dyDescent="0.25">
      <c r="A265" s="82" t="s">
        <v>616</v>
      </c>
      <c r="B265" s="112" t="s">
        <v>179</v>
      </c>
      <c r="C265" s="84" t="s">
        <v>917</v>
      </c>
      <c r="D265" s="237">
        <v>0</v>
      </c>
      <c r="E265" s="237">
        <v>0</v>
      </c>
      <c r="F265" s="265"/>
      <c r="G265" s="265"/>
      <c r="H265" s="188"/>
      <c r="I265" s="24"/>
    </row>
    <row r="266" spans="1:9" s="29" customFormat="1" x14ac:dyDescent="0.25">
      <c r="A266" s="82" t="s">
        <v>617</v>
      </c>
      <c r="B266" s="120" t="s">
        <v>605</v>
      </c>
      <c r="C266" s="84" t="s">
        <v>917</v>
      </c>
      <c r="D266" s="237">
        <v>0</v>
      </c>
      <c r="E266" s="237">
        <v>0</v>
      </c>
      <c r="F266" s="265"/>
      <c r="G266" s="265"/>
      <c r="H266" s="188"/>
      <c r="I266" s="24"/>
    </row>
    <row r="267" spans="1:9" s="29" customFormat="1" x14ac:dyDescent="0.25">
      <c r="A267" s="82" t="s">
        <v>618</v>
      </c>
      <c r="B267" s="112" t="s">
        <v>619</v>
      </c>
      <c r="C267" s="84" t="s">
        <v>917</v>
      </c>
      <c r="D267" s="237">
        <v>0</v>
      </c>
      <c r="E267" s="237">
        <v>0</v>
      </c>
      <c r="F267" s="265"/>
      <c r="G267" s="265"/>
      <c r="H267" s="188"/>
      <c r="I267" s="24"/>
    </row>
    <row r="268" spans="1:9" s="29" customFormat="1" x14ac:dyDescent="0.25">
      <c r="A268" s="82" t="s">
        <v>620</v>
      </c>
      <c r="B268" s="120" t="s">
        <v>605</v>
      </c>
      <c r="C268" s="84" t="s">
        <v>917</v>
      </c>
      <c r="D268" s="237">
        <v>0</v>
      </c>
      <c r="E268" s="237">
        <v>0</v>
      </c>
      <c r="F268" s="265"/>
      <c r="G268" s="265"/>
      <c r="H268" s="188"/>
      <c r="I268" s="24"/>
    </row>
    <row r="269" spans="1:9" s="29" customFormat="1" x14ac:dyDescent="0.25">
      <c r="A269" s="82" t="s">
        <v>621</v>
      </c>
      <c r="B269" s="112" t="s">
        <v>622</v>
      </c>
      <c r="C269" s="84" t="s">
        <v>917</v>
      </c>
      <c r="D269" s="237">
        <v>0</v>
      </c>
      <c r="E269" s="237">
        <v>0</v>
      </c>
      <c r="F269" s="265"/>
      <c r="G269" s="265"/>
      <c r="H269" s="188"/>
      <c r="I269" s="24"/>
    </row>
    <row r="270" spans="1:9" s="29" customFormat="1" x14ac:dyDescent="0.25">
      <c r="A270" s="82" t="s">
        <v>623</v>
      </c>
      <c r="B270" s="120" t="s">
        <v>605</v>
      </c>
      <c r="C270" s="84" t="s">
        <v>917</v>
      </c>
      <c r="D270" s="237">
        <v>0</v>
      </c>
      <c r="E270" s="237">
        <v>0</v>
      </c>
      <c r="F270" s="265"/>
      <c r="G270" s="265"/>
      <c r="H270" s="188"/>
      <c r="I270" s="24"/>
    </row>
    <row r="271" spans="1:9" s="29" customFormat="1" x14ac:dyDescent="0.25">
      <c r="A271" s="82" t="s">
        <v>624</v>
      </c>
      <c r="B271" s="112" t="s">
        <v>181</v>
      </c>
      <c r="C271" s="84" t="s">
        <v>917</v>
      </c>
      <c r="D271" s="237">
        <v>0</v>
      </c>
      <c r="E271" s="237">
        <v>0</v>
      </c>
      <c r="F271" s="265"/>
      <c r="G271" s="265"/>
      <c r="H271" s="188"/>
      <c r="I271" s="24"/>
    </row>
    <row r="272" spans="1:9" s="29" customFormat="1" x14ac:dyDescent="0.25">
      <c r="A272" s="82" t="s">
        <v>625</v>
      </c>
      <c r="B272" s="120" t="s">
        <v>605</v>
      </c>
      <c r="C272" s="84" t="s">
        <v>917</v>
      </c>
      <c r="D272" s="237">
        <v>0</v>
      </c>
      <c r="E272" s="237">
        <v>0</v>
      </c>
      <c r="F272" s="265"/>
      <c r="G272" s="265"/>
      <c r="H272" s="188"/>
      <c r="I272" s="24"/>
    </row>
    <row r="273" spans="1:9" s="29" customFormat="1" x14ac:dyDescent="0.25">
      <c r="A273" s="82" t="s">
        <v>624</v>
      </c>
      <c r="B273" s="112" t="s">
        <v>626</v>
      </c>
      <c r="C273" s="84" t="s">
        <v>917</v>
      </c>
      <c r="D273" s="237">
        <v>0</v>
      </c>
      <c r="E273" s="237">
        <v>0</v>
      </c>
      <c r="F273" s="265"/>
      <c r="G273" s="265"/>
      <c r="H273" s="188"/>
      <c r="I273" s="24"/>
    </row>
    <row r="274" spans="1:9" s="29" customFormat="1" x14ac:dyDescent="0.25">
      <c r="A274" s="82" t="s">
        <v>627</v>
      </c>
      <c r="B274" s="120" t="s">
        <v>605</v>
      </c>
      <c r="C274" s="84" t="s">
        <v>917</v>
      </c>
      <c r="D274" s="237">
        <v>0</v>
      </c>
      <c r="E274" s="237">
        <v>0</v>
      </c>
      <c r="F274" s="265"/>
      <c r="G274" s="265"/>
      <c r="H274" s="188"/>
      <c r="I274" s="24"/>
    </row>
    <row r="275" spans="1:9" s="29" customFormat="1" ht="31.5" x14ac:dyDescent="0.25">
      <c r="A275" s="82" t="s">
        <v>628</v>
      </c>
      <c r="B275" s="85" t="s">
        <v>629</v>
      </c>
      <c r="C275" s="84" t="s">
        <v>917</v>
      </c>
      <c r="D275" s="237">
        <v>0</v>
      </c>
      <c r="E275" s="237">
        <v>0</v>
      </c>
      <c r="F275" s="265"/>
      <c r="G275" s="265"/>
      <c r="H275" s="188"/>
      <c r="I275" s="24"/>
    </row>
    <row r="276" spans="1:9" s="29" customFormat="1" x14ac:dyDescent="0.25">
      <c r="A276" s="82" t="s">
        <v>630</v>
      </c>
      <c r="B276" s="120" t="s">
        <v>605</v>
      </c>
      <c r="C276" s="84" t="s">
        <v>917</v>
      </c>
      <c r="D276" s="237">
        <v>0</v>
      </c>
      <c r="E276" s="237">
        <v>0</v>
      </c>
      <c r="F276" s="265"/>
      <c r="G276" s="265"/>
      <c r="H276" s="188"/>
      <c r="I276" s="24"/>
    </row>
    <row r="277" spans="1:9" s="29" customFormat="1" x14ac:dyDescent="0.25">
      <c r="A277" s="82" t="s">
        <v>631</v>
      </c>
      <c r="B277" s="120" t="s">
        <v>186</v>
      </c>
      <c r="C277" s="84" t="s">
        <v>917</v>
      </c>
      <c r="D277" s="237">
        <v>0</v>
      </c>
      <c r="E277" s="237">
        <v>0</v>
      </c>
      <c r="F277" s="265"/>
      <c r="G277" s="265"/>
      <c r="H277" s="188"/>
      <c r="I277" s="24"/>
    </row>
    <row r="278" spans="1:9" s="29" customFormat="1" x14ac:dyDescent="0.25">
      <c r="A278" s="82" t="s">
        <v>632</v>
      </c>
      <c r="B278" s="121" t="s">
        <v>605</v>
      </c>
      <c r="C278" s="84" t="s">
        <v>917</v>
      </c>
      <c r="D278" s="237">
        <v>0</v>
      </c>
      <c r="E278" s="237">
        <v>0</v>
      </c>
      <c r="F278" s="265"/>
      <c r="G278" s="265"/>
      <c r="H278" s="188"/>
      <c r="I278" s="24"/>
    </row>
    <row r="279" spans="1:9" s="29" customFormat="1" x14ac:dyDescent="0.25">
      <c r="A279" s="82" t="s">
        <v>633</v>
      </c>
      <c r="B279" s="120" t="s">
        <v>187</v>
      </c>
      <c r="C279" s="84" t="s">
        <v>917</v>
      </c>
      <c r="D279" s="237">
        <v>0</v>
      </c>
      <c r="E279" s="237">
        <v>0</v>
      </c>
      <c r="F279" s="265"/>
      <c r="G279" s="265"/>
      <c r="H279" s="188"/>
      <c r="I279" s="24"/>
    </row>
    <row r="280" spans="1:9" s="29" customFormat="1" x14ac:dyDescent="0.25">
      <c r="A280" s="82" t="s">
        <v>634</v>
      </c>
      <c r="B280" s="121" t="s">
        <v>605</v>
      </c>
      <c r="C280" s="84" t="s">
        <v>917</v>
      </c>
      <c r="D280" s="237">
        <v>0</v>
      </c>
      <c r="E280" s="237">
        <v>0</v>
      </c>
      <c r="F280" s="265"/>
      <c r="G280" s="265"/>
      <c r="H280" s="188"/>
      <c r="I280" s="24"/>
    </row>
    <row r="281" spans="1:9" s="29" customFormat="1" x14ac:dyDescent="0.25">
      <c r="A281" s="82" t="s">
        <v>635</v>
      </c>
      <c r="B281" s="85" t="s">
        <v>636</v>
      </c>
      <c r="C281" s="84" t="s">
        <v>917</v>
      </c>
      <c r="D281" s="237">
        <v>0</v>
      </c>
      <c r="E281" s="237">
        <v>0</v>
      </c>
      <c r="F281" s="265"/>
      <c r="G281" s="265"/>
      <c r="H281" s="188"/>
      <c r="I281" s="24"/>
    </row>
    <row r="282" spans="1:9" s="29" customFormat="1" x14ac:dyDescent="0.25">
      <c r="A282" s="82" t="s">
        <v>637</v>
      </c>
      <c r="B282" s="120" t="s">
        <v>605</v>
      </c>
      <c r="C282" s="84" t="s">
        <v>917</v>
      </c>
      <c r="D282" s="237">
        <v>0</v>
      </c>
      <c r="E282" s="237">
        <v>0</v>
      </c>
      <c r="F282" s="265"/>
      <c r="G282" s="265"/>
      <c r="H282" s="188"/>
      <c r="I282" s="24"/>
    </row>
    <row r="283" spans="1:9" s="29" customFormat="1" x14ac:dyDescent="0.25">
      <c r="A283" s="82" t="s">
        <v>638</v>
      </c>
      <c r="B283" s="83" t="s">
        <v>639</v>
      </c>
      <c r="C283" s="84" t="s">
        <v>917</v>
      </c>
      <c r="D283" s="237">
        <v>0</v>
      </c>
      <c r="E283" s="237">
        <v>698.97429351999995</v>
      </c>
      <c r="F283" s="265"/>
      <c r="G283" s="265"/>
      <c r="H283" s="188"/>
      <c r="I283" s="24"/>
    </row>
    <row r="284" spans="1:9" s="29" customFormat="1" x14ac:dyDescent="0.25">
      <c r="A284" s="82" t="s">
        <v>640</v>
      </c>
      <c r="B284" s="85" t="s">
        <v>641</v>
      </c>
      <c r="C284" s="84" t="s">
        <v>917</v>
      </c>
      <c r="D284" s="237">
        <v>0</v>
      </c>
      <c r="E284" s="237">
        <v>0</v>
      </c>
      <c r="F284" s="265"/>
      <c r="G284" s="265"/>
      <c r="H284" s="188"/>
      <c r="I284" s="24"/>
    </row>
    <row r="285" spans="1:9" s="29" customFormat="1" x14ac:dyDescent="0.25">
      <c r="A285" s="82" t="s">
        <v>642</v>
      </c>
      <c r="B285" s="120" t="s">
        <v>605</v>
      </c>
      <c r="C285" s="84" t="s">
        <v>917</v>
      </c>
      <c r="D285" s="237">
        <v>0</v>
      </c>
      <c r="E285" s="237">
        <v>0</v>
      </c>
      <c r="F285" s="265"/>
      <c r="G285" s="265"/>
      <c r="H285" s="188"/>
      <c r="I285" s="24"/>
    </row>
    <row r="286" spans="1:9" s="29" customFormat="1" x14ac:dyDescent="0.25">
      <c r="A286" s="82" t="s">
        <v>643</v>
      </c>
      <c r="B286" s="85" t="s">
        <v>644</v>
      </c>
      <c r="C286" s="84" t="s">
        <v>917</v>
      </c>
      <c r="D286" s="237">
        <v>0</v>
      </c>
      <c r="E286" s="237">
        <v>0</v>
      </c>
      <c r="F286" s="265"/>
      <c r="G286" s="265"/>
      <c r="H286" s="188"/>
      <c r="I286" s="24"/>
    </row>
    <row r="287" spans="1:9" s="29" customFormat="1" x14ac:dyDescent="0.25">
      <c r="A287" s="82" t="s">
        <v>645</v>
      </c>
      <c r="B287" s="120" t="s">
        <v>477</v>
      </c>
      <c r="C287" s="84" t="s">
        <v>917</v>
      </c>
      <c r="D287" s="237">
        <v>0</v>
      </c>
      <c r="E287" s="237">
        <v>0</v>
      </c>
      <c r="F287" s="265"/>
      <c r="G287" s="265"/>
      <c r="H287" s="188"/>
      <c r="I287" s="24"/>
    </row>
    <row r="288" spans="1:9" s="29" customFormat="1" x14ac:dyDescent="0.25">
      <c r="A288" s="82" t="s">
        <v>646</v>
      </c>
      <c r="B288" s="121" t="s">
        <v>605</v>
      </c>
      <c r="C288" s="84" t="s">
        <v>917</v>
      </c>
      <c r="D288" s="237">
        <v>0</v>
      </c>
      <c r="E288" s="237">
        <v>0</v>
      </c>
      <c r="F288" s="265"/>
      <c r="G288" s="265"/>
      <c r="H288" s="188"/>
      <c r="I288" s="24"/>
    </row>
    <row r="289" spans="1:9" s="29" customFormat="1" x14ac:dyDescent="0.25">
      <c r="A289" s="82" t="s">
        <v>647</v>
      </c>
      <c r="B289" s="120" t="s">
        <v>648</v>
      </c>
      <c r="C289" s="84" t="s">
        <v>917</v>
      </c>
      <c r="D289" s="237">
        <v>0</v>
      </c>
      <c r="E289" s="237">
        <v>0</v>
      </c>
      <c r="F289" s="265"/>
      <c r="G289" s="265"/>
      <c r="H289" s="188"/>
      <c r="I289" s="24"/>
    </row>
    <row r="290" spans="1:9" s="29" customFormat="1" x14ac:dyDescent="0.25">
      <c r="A290" s="82" t="s">
        <v>649</v>
      </c>
      <c r="B290" s="121" t="s">
        <v>605</v>
      </c>
      <c r="C290" s="84" t="s">
        <v>917</v>
      </c>
      <c r="D290" s="237">
        <v>0</v>
      </c>
      <c r="E290" s="237">
        <v>0</v>
      </c>
      <c r="F290" s="265"/>
      <c r="G290" s="265"/>
      <c r="H290" s="188"/>
      <c r="I290" s="24"/>
    </row>
    <row r="291" spans="1:9" s="29" customFormat="1" ht="31.5" x14ac:dyDescent="0.25">
      <c r="A291" s="82" t="s">
        <v>650</v>
      </c>
      <c r="B291" s="85" t="s">
        <v>651</v>
      </c>
      <c r="C291" s="84" t="s">
        <v>917</v>
      </c>
      <c r="D291" s="237">
        <v>0</v>
      </c>
      <c r="E291" s="237">
        <v>0</v>
      </c>
      <c r="F291" s="265"/>
      <c r="G291" s="265"/>
      <c r="H291" s="188"/>
      <c r="I291" s="24"/>
    </row>
    <row r="292" spans="1:9" s="29" customFormat="1" x14ac:dyDescent="0.25">
      <c r="A292" s="82" t="s">
        <v>652</v>
      </c>
      <c r="B292" s="120" t="s">
        <v>605</v>
      </c>
      <c r="C292" s="84" t="s">
        <v>917</v>
      </c>
      <c r="D292" s="237">
        <v>0</v>
      </c>
      <c r="E292" s="237">
        <v>0</v>
      </c>
      <c r="F292" s="265"/>
      <c r="G292" s="265"/>
      <c r="H292" s="188"/>
      <c r="I292" s="24"/>
    </row>
    <row r="293" spans="1:9" s="29" customFormat="1" x14ac:dyDescent="0.25">
      <c r="A293" s="82" t="s">
        <v>653</v>
      </c>
      <c r="B293" s="85" t="s">
        <v>654</v>
      </c>
      <c r="C293" s="84" t="s">
        <v>917</v>
      </c>
      <c r="D293" s="237">
        <v>0</v>
      </c>
      <c r="E293" s="237">
        <v>0</v>
      </c>
      <c r="F293" s="265"/>
      <c r="G293" s="265"/>
      <c r="H293" s="188"/>
      <c r="I293" s="24"/>
    </row>
    <row r="294" spans="1:9" s="29" customFormat="1" x14ac:dyDescent="0.25">
      <c r="A294" s="82" t="s">
        <v>655</v>
      </c>
      <c r="B294" s="120" t="s">
        <v>605</v>
      </c>
      <c r="C294" s="84" t="s">
        <v>917</v>
      </c>
      <c r="D294" s="237">
        <v>0</v>
      </c>
      <c r="E294" s="237">
        <v>0</v>
      </c>
      <c r="F294" s="265"/>
      <c r="G294" s="265"/>
      <c r="H294" s="188"/>
      <c r="I294" s="24"/>
    </row>
    <row r="295" spans="1:9" s="29" customFormat="1" x14ac:dyDescent="0.25">
      <c r="A295" s="82" t="s">
        <v>656</v>
      </c>
      <c r="B295" s="85" t="s">
        <v>657</v>
      </c>
      <c r="C295" s="84" t="s">
        <v>917</v>
      </c>
      <c r="D295" s="237">
        <v>0</v>
      </c>
      <c r="E295" s="237">
        <v>0</v>
      </c>
      <c r="F295" s="265"/>
      <c r="G295" s="265"/>
      <c r="H295" s="188"/>
      <c r="I295" s="24"/>
    </row>
    <row r="296" spans="1:9" s="29" customFormat="1" x14ac:dyDescent="0.25">
      <c r="A296" s="82" t="s">
        <v>658</v>
      </c>
      <c r="B296" s="120" t="s">
        <v>605</v>
      </c>
      <c r="C296" s="84" t="s">
        <v>917</v>
      </c>
      <c r="D296" s="237">
        <v>0</v>
      </c>
      <c r="E296" s="237">
        <v>0</v>
      </c>
      <c r="F296" s="265"/>
      <c r="G296" s="265"/>
      <c r="H296" s="188"/>
      <c r="I296" s="24"/>
    </row>
    <row r="297" spans="1:9" s="29" customFormat="1" x14ac:dyDescent="0.25">
      <c r="A297" s="82" t="s">
        <v>659</v>
      </c>
      <c r="B297" s="85" t="s">
        <v>660</v>
      </c>
      <c r="C297" s="84" t="s">
        <v>917</v>
      </c>
      <c r="D297" s="237">
        <v>0</v>
      </c>
      <c r="E297" s="237">
        <v>0</v>
      </c>
      <c r="F297" s="265"/>
      <c r="G297" s="265"/>
      <c r="H297" s="188"/>
      <c r="I297" s="24"/>
    </row>
    <row r="298" spans="1:9" s="29" customFormat="1" x14ac:dyDescent="0.25">
      <c r="A298" s="82" t="s">
        <v>661</v>
      </c>
      <c r="B298" s="120" t="s">
        <v>605</v>
      </c>
      <c r="C298" s="84" t="s">
        <v>917</v>
      </c>
      <c r="D298" s="237">
        <v>0</v>
      </c>
      <c r="E298" s="237">
        <v>0</v>
      </c>
      <c r="F298" s="265"/>
      <c r="G298" s="265"/>
      <c r="H298" s="188"/>
      <c r="I298" s="24"/>
    </row>
    <row r="299" spans="1:9" s="29" customFormat="1" x14ac:dyDescent="0.25">
      <c r="A299" s="82" t="s">
        <v>662</v>
      </c>
      <c r="B299" s="85" t="s">
        <v>663</v>
      </c>
      <c r="C299" s="84" t="s">
        <v>917</v>
      </c>
      <c r="D299" s="237">
        <v>0</v>
      </c>
      <c r="E299" s="237">
        <v>0</v>
      </c>
      <c r="F299" s="265"/>
      <c r="G299" s="265"/>
      <c r="H299" s="188"/>
      <c r="I299" s="24"/>
    </row>
    <row r="300" spans="1:9" s="29" customFormat="1" x14ac:dyDescent="0.25">
      <c r="A300" s="82" t="s">
        <v>664</v>
      </c>
      <c r="B300" s="120" t="s">
        <v>605</v>
      </c>
      <c r="C300" s="84" t="s">
        <v>917</v>
      </c>
      <c r="D300" s="237">
        <v>0</v>
      </c>
      <c r="E300" s="237">
        <v>0</v>
      </c>
      <c r="F300" s="265"/>
      <c r="G300" s="265"/>
      <c r="H300" s="188"/>
      <c r="I300" s="24"/>
    </row>
    <row r="301" spans="1:9" s="29" customFormat="1" ht="31.5" x14ac:dyDescent="0.25">
      <c r="A301" s="82" t="s">
        <v>665</v>
      </c>
      <c r="B301" s="85" t="s">
        <v>666</v>
      </c>
      <c r="C301" s="84" t="s">
        <v>917</v>
      </c>
      <c r="D301" s="237">
        <v>0</v>
      </c>
      <c r="E301" s="237">
        <v>0</v>
      </c>
      <c r="F301" s="265"/>
      <c r="G301" s="265"/>
      <c r="H301" s="188"/>
      <c r="I301" s="24"/>
    </row>
    <row r="302" spans="1:9" s="29" customFormat="1" x14ac:dyDescent="0.25">
      <c r="A302" s="82" t="s">
        <v>667</v>
      </c>
      <c r="B302" s="120" t="s">
        <v>605</v>
      </c>
      <c r="C302" s="84" t="s">
        <v>917</v>
      </c>
      <c r="D302" s="237">
        <v>0</v>
      </c>
      <c r="E302" s="237">
        <v>0</v>
      </c>
      <c r="F302" s="265"/>
      <c r="G302" s="265"/>
      <c r="H302" s="188"/>
      <c r="I302" s="24"/>
    </row>
    <row r="303" spans="1:9" s="29" customFormat="1" x14ac:dyDescent="0.25">
      <c r="A303" s="82" t="s">
        <v>668</v>
      </c>
      <c r="B303" s="85" t="s">
        <v>669</v>
      </c>
      <c r="C303" s="84" t="s">
        <v>917</v>
      </c>
      <c r="D303" s="237">
        <v>0</v>
      </c>
      <c r="E303" s="237">
        <v>0</v>
      </c>
      <c r="F303" s="265"/>
      <c r="G303" s="265"/>
      <c r="H303" s="188"/>
      <c r="I303" s="24"/>
    </row>
    <row r="304" spans="1:9" s="29" customFormat="1" x14ac:dyDescent="0.25">
      <c r="A304" s="82" t="s">
        <v>670</v>
      </c>
      <c r="B304" s="120" t="s">
        <v>605</v>
      </c>
      <c r="C304" s="84" t="s">
        <v>917</v>
      </c>
      <c r="D304" s="237">
        <v>0</v>
      </c>
      <c r="E304" s="237">
        <v>0</v>
      </c>
      <c r="F304" s="265"/>
      <c r="G304" s="265"/>
      <c r="H304" s="188"/>
      <c r="I304" s="24"/>
    </row>
    <row r="305" spans="1:9" s="29" customFormat="1" ht="31.5" x14ac:dyDescent="0.25">
      <c r="A305" s="82" t="s">
        <v>671</v>
      </c>
      <c r="B305" s="83" t="s">
        <v>672</v>
      </c>
      <c r="C305" s="84" t="s">
        <v>8</v>
      </c>
      <c r="D305" s="237">
        <f>D311</f>
        <v>122</v>
      </c>
      <c r="E305" s="278">
        <f>E311</f>
        <v>119.96731806450475</v>
      </c>
      <c r="F305" s="265"/>
      <c r="G305" s="265"/>
      <c r="H305" s="188"/>
      <c r="I305" s="24"/>
    </row>
    <row r="306" spans="1:9" s="29" customFormat="1" x14ac:dyDescent="0.25">
      <c r="A306" s="82" t="s">
        <v>673</v>
      </c>
      <c r="B306" s="85" t="s">
        <v>674</v>
      </c>
      <c r="C306" s="84" t="s">
        <v>8</v>
      </c>
      <c r="D306" s="237">
        <v>0</v>
      </c>
      <c r="E306" s="278">
        <v>0</v>
      </c>
      <c r="F306" s="265"/>
      <c r="G306" s="265"/>
      <c r="H306" s="188"/>
      <c r="I306" s="24"/>
    </row>
    <row r="307" spans="1:9" s="29" customFormat="1" ht="31.5" x14ac:dyDescent="0.25">
      <c r="A307" s="82" t="s">
        <v>675</v>
      </c>
      <c r="B307" s="85" t="s">
        <v>676</v>
      </c>
      <c r="C307" s="84" t="s">
        <v>8</v>
      </c>
      <c r="D307" s="237">
        <v>0</v>
      </c>
      <c r="E307" s="278">
        <v>0</v>
      </c>
      <c r="F307" s="265"/>
      <c r="G307" s="265"/>
      <c r="H307" s="188"/>
      <c r="I307" s="24"/>
    </row>
    <row r="308" spans="1:9" s="29" customFormat="1" ht="31.5" x14ac:dyDescent="0.25">
      <c r="A308" s="82" t="s">
        <v>677</v>
      </c>
      <c r="B308" s="85" t="s">
        <v>678</v>
      </c>
      <c r="C308" s="84" t="s">
        <v>8</v>
      </c>
      <c r="D308" s="237">
        <v>0</v>
      </c>
      <c r="E308" s="278">
        <v>0</v>
      </c>
      <c r="F308" s="265"/>
      <c r="G308" s="265"/>
      <c r="H308" s="188"/>
      <c r="I308" s="24"/>
    </row>
    <row r="309" spans="1:9" s="29" customFormat="1" ht="31.5" x14ac:dyDescent="0.25">
      <c r="A309" s="82" t="s">
        <v>679</v>
      </c>
      <c r="B309" s="85" t="s">
        <v>680</v>
      </c>
      <c r="C309" s="84" t="s">
        <v>8</v>
      </c>
      <c r="D309" s="237">
        <v>0</v>
      </c>
      <c r="E309" s="278">
        <v>0</v>
      </c>
      <c r="F309" s="265"/>
      <c r="G309" s="265"/>
      <c r="H309" s="188"/>
      <c r="I309" s="24"/>
    </row>
    <row r="310" spans="1:9" s="29" customFormat="1" x14ac:dyDescent="0.25">
      <c r="A310" s="82" t="s">
        <v>681</v>
      </c>
      <c r="B310" s="112" t="s">
        <v>682</v>
      </c>
      <c r="C310" s="84" t="s">
        <v>8</v>
      </c>
      <c r="D310" s="237">
        <v>0</v>
      </c>
      <c r="E310" s="278">
        <v>0</v>
      </c>
      <c r="F310" s="265"/>
      <c r="G310" s="265"/>
      <c r="H310" s="188"/>
      <c r="I310" s="24"/>
    </row>
    <row r="311" spans="1:9" s="29" customFormat="1" x14ac:dyDescent="0.25">
      <c r="A311" s="82" t="s">
        <v>683</v>
      </c>
      <c r="B311" s="112" t="s">
        <v>684</v>
      </c>
      <c r="C311" s="84" t="s">
        <v>8</v>
      </c>
      <c r="D311" s="237">
        <f>D173/D29*100</f>
        <v>122</v>
      </c>
      <c r="E311" s="237">
        <f>E173/E29*100</f>
        <v>119.96731806450475</v>
      </c>
      <c r="F311" s="265"/>
      <c r="G311" s="265"/>
      <c r="H311" s="188"/>
      <c r="I311" s="24"/>
    </row>
    <row r="312" spans="1:9" s="29" customFormat="1" x14ac:dyDescent="0.25">
      <c r="A312" s="82" t="s">
        <v>685</v>
      </c>
      <c r="B312" s="112" t="s">
        <v>686</v>
      </c>
      <c r="C312" s="84" t="s">
        <v>8</v>
      </c>
      <c r="D312" s="237">
        <v>0</v>
      </c>
      <c r="E312" s="278">
        <v>0</v>
      </c>
      <c r="F312" s="265"/>
      <c r="G312" s="265"/>
      <c r="H312" s="188"/>
      <c r="I312" s="24"/>
    </row>
    <row r="313" spans="1:9" s="29" customFormat="1" x14ac:dyDescent="0.25">
      <c r="A313" s="82" t="s">
        <v>687</v>
      </c>
      <c r="B313" s="112" t="s">
        <v>688</v>
      </c>
      <c r="C313" s="84" t="s">
        <v>8</v>
      </c>
      <c r="D313" s="237">
        <v>0</v>
      </c>
      <c r="E313" s="279">
        <v>0</v>
      </c>
      <c r="F313" s="265"/>
      <c r="G313" s="265"/>
      <c r="H313" s="188"/>
      <c r="I313" s="24"/>
    </row>
    <row r="314" spans="1:9" s="29" customFormat="1" x14ac:dyDescent="0.25">
      <c r="A314" s="82" t="s">
        <v>689</v>
      </c>
      <c r="B314" s="112" t="s">
        <v>690</v>
      </c>
      <c r="C314" s="84" t="s">
        <v>8</v>
      </c>
      <c r="D314" s="237">
        <v>0</v>
      </c>
      <c r="E314" s="279">
        <v>0</v>
      </c>
      <c r="F314" s="283"/>
      <c r="G314" s="283"/>
      <c r="H314" s="191"/>
      <c r="I314" s="24"/>
    </row>
    <row r="315" spans="1:9" s="29" customFormat="1" ht="31.5" x14ac:dyDescent="0.25">
      <c r="A315" s="82" t="s">
        <v>691</v>
      </c>
      <c r="B315" s="85" t="s">
        <v>692</v>
      </c>
      <c r="C315" s="84" t="s">
        <v>8</v>
      </c>
      <c r="D315" s="237">
        <v>0</v>
      </c>
      <c r="E315" s="279">
        <v>0</v>
      </c>
      <c r="F315" s="283"/>
      <c r="G315" s="283"/>
      <c r="H315" s="191"/>
      <c r="I315" s="24"/>
    </row>
    <row r="316" spans="1:9" s="29" customFormat="1" x14ac:dyDescent="0.25">
      <c r="A316" s="82" t="s">
        <v>693</v>
      </c>
      <c r="B316" s="99" t="s">
        <v>186</v>
      </c>
      <c r="C316" s="84" t="s">
        <v>8</v>
      </c>
      <c r="D316" s="237">
        <v>0</v>
      </c>
      <c r="E316" s="279">
        <v>0</v>
      </c>
      <c r="F316" s="265"/>
      <c r="G316" s="265"/>
      <c r="H316" s="188"/>
      <c r="I316" s="24"/>
    </row>
    <row r="317" spans="1:9" s="29" customFormat="1" ht="16.5" thickBot="1" x14ac:dyDescent="0.3">
      <c r="A317" s="113" t="s">
        <v>694</v>
      </c>
      <c r="B317" s="140" t="s">
        <v>187</v>
      </c>
      <c r="C317" s="138" t="s">
        <v>8</v>
      </c>
      <c r="D317" s="237">
        <v>0</v>
      </c>
      <c r="E317" s="279">
        <v>0</v>
      </c>
      <c r="F317" s="281"/>
      <c r="G317" s="281"/>
      <c r="H317" s="189"/>
      <c r="I317" s="24"/>
    </row>
    <row r="318" spans="1:9" s="29" customFormat="1" ht="19.5" thickBot="1" x14ac:dyDescent="0.3">
      <c r="A318" s="413" t="s">
        <v>695</v>
      </c>
      <c r="B318" s="414"/>
      <c r="C318" s="414"/>
      <c r="D318" s="414"/>
      <c r="E318" s="414"/>
      <c r="F318" s="414"/>
      <c r="G318" s="414"/>
      <c r="H318" s="419"/>
      <c r="I318" s="24"/>
    </row>
    <row r="319" spans="1:9" ht="31.5" x14ac:dyDescent="0.25">
      <c r="A319" s="116" t="s">
        <v>696</v>
      </c>
      <c r="B319" s="117" t="s">
        <v>697</v>
      </c>
      <c r="C319" s="139" t="s">
        <v>442</v>
      </c>
      <c r="D319" s="294" t="s">
        <v>698</v>
      </c>
      <c r="E319" s="294" t="s">
        <v>698</v>
      </c>
      <c r="F319" s="294"/>
      <c r="G319" s="294" t="s">
        <v>698</v>
      </c>
      <c r="H319" s="235" t="s">
        <v>698</v>
      </c>
    </row>
    <row r="320" spans="1:9" x14ac:dyDescent="0.25">
      <c r="A320" s="82" t="s">
        <v>699</v>
      </c>
      <c r="B320" s="83" t="s">
        <v>700</v>
      </c>
      <c r="C320" s="84" t="s">
        <v>1</v>
      </c>
      <c r="D320" s="296"/>
      <c r="E320" s="265"/>
      <c r="F320" s="265"/>
      <c r="G320" s="265"/>
      <c r="H320" s="188"/>
    </row>
    <row r="321" spans="1:8" x14ac:dyDescent="0.25">
      <c r="A321" s="82" t="s">
        <v>701</v>
      </c>
      <c r="B321" s="83" t="s">
        <v>702</v>
      </c>
      <c r="C321" s="84" t="s">
        <v>703</v>
      </c>
      <c r="D321" s="296"/>
      <c r="E321" s="265"/>
      <c r="F321" s="265"/>
      <c r="G321" s="265"/>
      <c r="H321" s="188"/>
    </row>
    <row r="322" spans="1:8" x14ac:dyDescent="0.25">
      <c r="A322" s="82" t="s">
        <v>704</v>
      </c>
      <c r="B322" s="83" t="s">
        <v>705</v>
      </c>
      <c r="C322" s="84" t="s">
        <v>1</v>
      </c>
      <c r="D322" s="296"/>
      <c r="E322" s="265"/>
      <c r="F322" s="265"/>
      <c r="G322" s="265"/>
      <c r="H322" s="188"/>
    </row>
    <row r="323" spans="1:8" x14ac:dyDescent="0.25">
      <c r="A323" s="82" t="s">
        <v>706</v>
      </c>
      <c r="B323" s="83" t="s">
        <v>707</v>
      </c>
      <c r="C323" s="84" t="s">
        <v>703</v>
      </c>
      <c r="D323" s="296"/>
      <c r="E323" s="265"/>
      <c r="F323" s="265"/>
      <c r="G323" s="265"/>
      <c r="H323" s="188"/>
    </row>
    <row r="324" spans="1:8" x14ac:dyDescent="0.25">
      <c r="A324" s="82" t="s">
        <v>708</v>
      </c>
      <c r="B324" s="83" t="s">
        <v>709</v>
      </c>
      <c r="C324" s="84" t="s">
        <v>710</v>
      </c>
      <c r="D324" s="296"/>
      <c r="E324" s="265"/>
      <c r="F324" s="265"/>
      <c r="G324" s="265"/>
      <c r="H324" s="188"/>
    </row>
    <row r="325" spans="1:8" x14ac:dyDescent="0.25">
      <c r="A325" s="82" t="s">
        <v>711</v>
      </c>
      <c r="B325" s="83" t="s">
        <v>712</v>
      </c>
      <c r="C325" s="84" t="s">
        <v>442</v>
      </c>
      <c r="D325" s="295" t="s">
        <v>698</v>
      </c>
      <c r="E325" s="295" t="s">
        <v>698</v>
      </c>
      <c r="F325" s="295"/>
      <c r="G325" s="295" t="s">
        <v>698</v>
      </c>
      <c r="H325" s="233" t="s">
        <v>698</v>
      </c>
    </row>
    <row r="326" spans="1:8" x14ac:dyDescent="0.25">
      <c r="A326" s="82" t="s">
        <v>713</v>
      </c>
      <c r="B326" s="85" t="s">
        <v>714</v>
      </c>
      <c r="C326" s="84" t="s">
        <v>710</v>
      </c>
      <c r="D326" s="296"/>
      <c r="E326" s="265"/>
      <c r="F326" s="265"/>
      <c r="G326" s="265"/>
      <c r="H326" s="188"/>
    </row>
    <row r="327" spans="1:8" x14ac:dyDescent="0.25">
      <c r="A327" s="82" t="s">
        <v>715</v>
      </c>
      <c r="B327" s="85" t="s">
        <v>716</v>
      </c>
      <c r="C327" s="84" t="s">
        <v>717</v>
      </c>
      <c r="D327" s="296"/>
      <c r="E327" s="265"/>
      <c r="F327" s="265"/>
      <c r="G327" s="265"/>
      <c r="H327" s="188"/>
    </row>
    <row r="328" spans="1:8" x14ac:dyDescent="0.25">
      <c r="A328" s="82" t="s">
        <v>718</v>
      </c>
      <c r="B328" s="83" t="s">
        <v>719</v>
      </c>
      <c r="C328" s="84" t="s">
        <v>442</v>
      </c>
      <c r="D328" s="295" t="s">
        <v>698</v>
      </c>
      <c r="E328" s="295" t="s">
        <v>698</v>
      </c>
      <c r="F328" s="295"/>
      <c r="G328" s="295" t="s">
        <v>698</v>
      </c>
      <c r="H328" s="233" t="s">
        <v>698</v>
      </c>
    </row>
    <row r="329" spans="1:8" x14ac:dyDescent="0.25">
      <c r="A329" s="82" t="s">
        <v>720</v>
      </c>
      <c r="B329" s="85" t="s">
        <v>714</v>
      </c>
      <c r="C329" s="84" t="s">
        <v>710</v>
      </c>
      <c r="D329" s="296"/>
      <c r="E329" s="265"/>
      <c r="F329" s="265"/>
      <c r="G329" s="265"/>
      <c r="H329" s="188"/>
    </row>
    <row r="330" spans="1:8" x14ac:dyDescent="0.25">
      <c r="A330" s="82" t="s">
        <v>721</v>
      </c>
      <c r="B330" s="85" t="s">
        <v>722</v>
      </c>
      <c r="C330" s="84" t="s">
        <v>1</v>
      </c>
      <c r="D330" s="296"/>
      <c r="E330" s="265"/>
      <c r="F330" s="265"/>
      <c r="G330" s="265"/>
      <c r="H330" s="188"/>
    </row>
    <row r="331" spans="1:8" x14ac:dyDescent="0.25">
      <c r="A331" s="82" t="s">
        <v>723</v>
      </c>
      <c r="B331" s="85" t="s">
        <v>716</v>
      </c>
      <c r="C331" s="84" t="s">
        <v>717</v>
      </c>
      <c r="D331" s="296"/>
      <c r="E331" s="265"/>
      <c r="F331" s="265"/>
      <c r="G331" s="265"/>
      <c r="H331" s="188"/>
    </row>
    <row r="332" spans="1:8" x14ac:dyDescent="0.25">
      <c r="A332" s="82" t="s">
        <v>724</v>
      </c>
      <c r="B332" s="83" t="s">
        <v>725</v>
      </c>
      <c r="C332" s="84" t="s">
        <v>442</v>
      </c>
      <c r="D332" s="295" t="s">
        <v>698</v>
      </c>
      <c r="E332" s="295" t="s">
        <v>698</v>
      </c>
      <c r="F332" s="295"/>
      <c r="G332" s="295" t="s">
        <v>698</v>
      </c>
      <c r="H332" s="233" t="s">
        <v>698</v>
      </c>
    </row>
    <row r="333" spans="1:8" x14ac:dyDescent="0.25">
      <c r="A333" s="82" t="s">
        <v>726</v>
      </c>
      <c r="B333" s="85" t="s">
        <v>714</v>
      </c>
      <c r="C333" s="84" t="s">
        <v>710</v>
      </c>
      <c r="D333" s="296"/>
      <c r="E333" s="265"/>
      <c r="F333" s="265"/>
      <c r="G333" s="265"/>
      <c r="H333" s="188"/>
    </row>
    <row r="334" spans="1:8" x14ac:dyDescent="0.25">
      <c r="A334" s="82" t="s">
        <v>727</v>
      </c>
      <c r="B334" s="85" t="s">
        <v>716</v>
      </c>
      <c r="C334" s="84" t="s">
        <v>717</v>
      </c>
      <c r="D334" s="296"/>
      <c r="E334" s="265"/>
      <c r="F334" s="265"/>
      <c r="G334" s="265"/>
      <c r="H334" s="188"/>
    </row>
    <row r="335" spans="1:8" x14ac:dyDescent="0.25">
      <c r="A335" s="82" t="s">
        <v>728</v>
      </c>
      <c r="B335" s="83" t="s">
        <v>729</v>
      </c>
      <c r="C335" s="84" t="s">
        <v>442</v>
      </c>
      <c r="D335" s="295" t="s">
        <v>698</v>
      </c>
      <c r="E335" s="295" t="s">
        <v>698</v>
      </c>
      <c r="F335" s="295"/>
      <c r="G335" s="295" t="s">
        <v>698</v>
      </c>
      <c r="H335" s="233" t="s">
        <v>698</v>
      </c>
    </row>
    <row r="336" spans="1:8" x14ac:dyDescent="0.25">
      <c r="A336" s="82" t="s">
        <v>730</v>
      </c>
      <c r="B336" s="85" t="s">
        <v>714</v>
      </c>
      <c r="C336" s="84" t="s">
        <v>710</v>
      </c>
      <c r="D336" s="296"/>
      <c r="E336" s="265"/>
      <c r="F336" s="265"/>
      <c r="G336" s="265"/>
      <c r="H336" s="188"/>
    </row>
    <row r="337" spans="1:8" x14ac:dyDescent="0.25">
      <c r="A337" s="82" t="s">
        <v>731</v>
      </c>
      <c r="B337" s="85" t="s">
        <v>722</v>
      </c>
      <c r="C337" s="84" t="s">
        <v>1</v>
      </c>
      <c r="D337" s="296"/>
      <c r="E337" s="265"/>
      <c r="F337" s="265"/>
      <c r="G337" s="265"/>
      <c r="H337" s="188"/>
    </row>
    <row r="338" spans="1:8" x14ac:dyDescent="0.25">
      <c r="A338" s="82" t="s">
        <v>732</v>
      </c>
      <c r="B338" s="85" t="s">
        <v>716</v>
      </c>
      <c r="C338" s="84" t="s">
        <v>717</v>
      </c>
      <c r="D338" s="296"/>
      <c r="E338" s="265"/>
      <c r="F338" s="265"/>
      <c r="G338" s="265"/>
      <c r="H338" s="188"/>
    </row>
    <row r="339" spans="1:8" x14ac:dyDescent="0.25">
      <c r="A339" s="116" t="s">
        <v>733</v>
      </c>
      <c r="B339" s="117" t="s">
        <v>734</v>
      </c>
      <c r="C339" s="139" t="s">
        <v>442</v>
      </c>
      <c r="D339" s="295" t="s">
        <v>698</v>
      </c>
      <c r="E339" s="295" t="s">
        <v>698</v>
      </c>
      <c r="F339" s="294"/>
      <c r="G339" s="294" t="s">
        <v>698</v>
      </c>
      <c r="H339" s="235" t="s">
        <v>698</v>
      </c>
    </row>
    <row r="340" spans="1:8" x14ac:dyDescent="0.25">
      <c r="A340" s="82" t="s">
        <v>735</v>
      </c>
      <c r="B340" s="83" t="s">
        <v>736</v>
      </c>
      <c r="C340" s="84" t="s">
        <v>710</v>
      </c>
      <c r="D340" s="273">
        <v>246.70599999999999</v>
      </c>
      <c r="E340" s="273">
        <v>65.744</v>
      </c>
      <c r="F340" s="265"/>
      <c r="G340" s="265"/>
      <c r="H340" s="188"/>
    </row>
    <row r="341" spans="1:8" ht="31.5" x14ac:dyDescent="0.25">
      <c r="A341" s="82" t="s">
        <v>737</v>
      </c>
      <c r="B341" s="85" t="s">
        <v>738</v>
      </c>
      <c r="C341" s="84" t="s">
        <v>710</v>
      </c>
      <c r="D341" s="273"/>
      <c r="E341" s="273"/>
      <c r="F341" s="265"/>
      <c r="G341" s="265"/>
      <c r="H341" s="188"/>
    </row>
    <row r="342" spans="1:8" x14ac:dyDescent="0.25">
      <c r="A342" s="82" t="s">
        <v>739</v>
      </c>
      <c r="B342" s="99" t="s">
        <v>740</v>
      </c>
      <c r="C342" s="84" t="s">
        <v>710</v>
      </c>
      <c r="D342" s="273">
        <v>246.70599999999999</v>
      </c>
      <c r="E342" s="273">
        <v>65.744</v>
      </c>
      <c r="F342" s="265"/>
      <c r="G342" s="265"/>
      <c r="H342" s="188"/>
    </row>
    <row r="343" spans="1:8" x14ac:dyDescent="0.25">
      <c r="A343" s="82" t="s">
        <v>741</v>
      </c>
      <c r="B343" s="99" t="s">
        <v>742</v>
      </c>
      <c r="C343" s="84" t="s">
        <v>710</v>
      </c>
      <c r="D343" s="273"/>
      <c r="E343" s="273"/>
      <c r="F343" s="265"/>
      <c r="G343" s="265"/>
      <c r="H343" s="188"/>
    </row>
    <row r="344" spans="1:8" x14ac:dyDescent="0.25">
      <c r="A344" s="82" t="s">
        <v>743</v>
      </c>
      <c r="B344" s="83" t="s">
        <v>744</v>
      </c>
      <c r="C344" s="84" t="s">
        <v>710</v>
      </c>
      <c r="D344" s="273">
        <v>16.242000000000001</v>
      </c>
      <c r="E344" s="273">
        <v>12.781836</v>
      </c>
      <c r="F344" s="265"/>
      <c r="G344" s="265"/>
      <c r="H344" s="188"/>
    </row>
    <row r="345" spans="1:8" x14ac:dyDescent="0.25">
      <c r="A345" s="82" t="s">
        <v>745</v>
      </c>
      <c r="B345" s="83" t="s">
        <v>746</v>
      </c>
      <c r="C345" s="84" t="s">
        <v>1</v>
      </c>
      <c r="D345" s="273">
        <v>35.082999999999998</v>
      </c>
      <c r="E345" s="273">
        <v>4.9340000000000002</v>
      </c>
      <c r="F345" s="265"/>
      <c r="G345" s="265"/>
      <c r="H345" s="188"/>
    </row>
    <row r="346" spans="1:8" ht="31.5" x14ac:dyDescent="0.25">
      <c r="A346" s="82" t="s">
        <v>747</v>
      </c>
      <c r="B346" s="85" t="s">
        <v>748</v>
      </c>
      <c r="C346" s="84" t="s">
        <v>1</v>
      </c>
      <c r="D346" s="273"/>
      <c r="E346" s="273"/>
      <c r="F346" s="265"/>
      <c r="G346" s="265"/>
      <c r="H346" s="188"/>
    </row>
    <row r="347" spans="1:8" x14ac:dyDescent="0.25">
      <c r="A347" s="82" t="s">
        <v>749</v>
      </c>
      <c r="B347" s="99" t="s">
        <v>740</v>
      </c>
      <c r="C347" s="84" t="s">
        <v>1</v>
      </c>
      <c r="D347" s="273">
        <v>35.082999999999998</v>
      </c>
      <c r="E347" s="273">
        <v>4.9340000000000002</v>
      </c>
      <c r="F347" s="265"/>
      <c r="G347" s="265"/>
      <c r="H347" s="188"/>
    </row>
    <row r="348" spans="1:8" x14ac:dyDescent="0.25">
      <c r="A348" s="82" t="s">
        <v>750</v>
      </c>
      <c r="B348" s="99" t="s">
        <v>742</v>
      </c>
      <c r="C348" s="84" t="s">
        <v>1</v>
      </c>
      <c r="D348" s="273"/>
      <c r="E348" s="273"/>
      <c r="F348" s="265"/>
      <c r="G348" s="265"/>
      <c r="H348" s="188"/>
    </row>
    <row r="349" spans="1:8" x14ac:dyDescent="0.25">
      <c r="A349" s="82" t="s">
        <v>751</v>
      </c>
      <c r="B349" s="83" t="s">
        <v>752</v>
      </c>
      <c r="C349" s="84" t="s">
        <v>753</v>
      </c>
      <c r="D349" s="300">
        <v>4379.83</v>
      </c>
      <c r="E349" s="301">
        <v>4381.38</v>
      </c>
      <c r="F349" s="265"/>
      <c r="G349" s="265"/>
      <c r="H349" s="188"/>
    </row>
    <row r="350" spans="1:8" ht="31.5" x14ac:dyDescent="0.25">
      <c r="A350" s="82" t="s">
        <v>754</v>
      </c>
      <c r="B350" s="83" t="s">
        <v>987</v>
      </c>
      <c r="C350" s="84" t="s">
        <v>917</v>
      </c>
      <c r="D350" s="292">
        <f>D29-D63-D64-D57</f>
        <v>120.07250000000001</v>
      </c>
      <c r="E350" s="293">
        <f>E29-E63-E64-E57</f>
        <v>31.382181679999995</v>
      </c>
      <c r="F350" s="265"/>
      <c r="G350" s="265"/>
      <c r="H350" s="188"/>
    </row>
    <row r="351" spans="1:8" x14ac:dyDescent="0.25">
      <c r="A351" s="82" t="s">
        <v>755</v>
      </c>
      <c r="B351" s="131" t="s">
        <v>756</v>
      </c>
      <c r="C351" s="84" t="s">
        <v>442</v>
      </c>
      <c r="D351" s="294" t="s">
        <v>698</v>
      </c>
      <c r="E351" s="294" t="s">
        <v>698</v>
      </c>
      <c r="F351" s="295"/>
      <c r="G351" s="295" t="s">
        <v>698</v>
      </c>
      <c r="H351" s="233" t="s">
        <v>698</v>
      </c>
    </row>
    <row r="352" spans="1:8" x14ac:dyDescent="0.25">
      <c r="A352" s="82" t="s">
        <v>757</v>
      </c>
      <c r="B352" s="83" t="s">
        <v>758</v>
      </c>
      <c r="C352" s="84" t="s">
        <v>710</v>
      </c>
      <c r="D352" s="296"/>
      <c r="E352" s="265"/>
      <c r="F352" s="265"/>
      <c r="G352" s="265"/>
      <c r="H352" s="188"/>
    </row>
    <row r="353" spans="1:8" x14ac:dyDescent="0.25">
      <c r="A353" s="82" t="s">
        <v>759</v>
      </c>
      <c r="B353" s="83" t="s">
        <v>760</v>
      </c>
      <c r="C353" s="84" t="s">
        <v>703</v>
      </c>
      <c r="D353" s="296"/>
      <c r="E353" s="265"/>
      <c r="F353" s="265"/>
      <c r="G353" s="265"/>
      <c r="H353" s="188"/>
    </row>
    <row r="354" spans="1:8" ht="47.25" x14ac:dyDescent="0.25">
      <c r="A354" s="82" t="s">
        <v>761</v>
      </c>
      <c r="B354" s="83" t="s">
        <v>762</v>
      </c>
      <c r="C354" s="84" t="s">
        <v>917</v>
      </c>
      <c r="D354" s="296"/>
      <c r="E354" s="265"/>
      <c r="F354" s="265"/>
      <c r="G354" s="265"/>
      <c r="H354" s="188"/>
    </row>
    <row r="355" spans="1:8" ht="31.5" x14ac:dyDescent="0.25">
      <c r="A355" s="82" t="s">
        <v>763</v>
      </c>
      <c r="B355" s="83" t="s">
        <v>764</v>
      </c>
      <c r="C355" s="84" t="s">
        <v>917</v>
      </c>
      <c r="D355" s="296"/>
      <c r="E355" s="265"/>
      <c r="F355" s="265"/>
      <c r="G355" s="265"/>
      <c r="H355" s="188"/>
    </row>
    <row r="356" spans="1:8" x14ac:dyDescent="0.25">
      <c r="A356" s="82" t="s">
        <v>765</v>
      </c>
      <c r="B356" s="131" t="s">
        <v>766</v>
      </c>
      <c r="C356" s="141" t="s">
        <v>442</v>
      </c>
      <c r="D356" s="295" t="s">
        <v>698</v>
      </c>
      <c r="E356" s="295" t="s">
        <v>698</v>
      </c>
      <c r="F356" s="295"/>
      <c r="G356" s="295" t="s">
        <v>698</v>
      </c>
      <c r="H356" s="233" t="s">
        <v>698</v>
      </c>
    </row>
    <row r="357" spans="1:8" x14ac:dyDescent="0.25">
      <c r="A357" s="82" t="s">
        <v>767</v>
      </c>
      <c r="B357" s="83" t="s">
        <v>768</v>
      </c>
      <c r="C357" s="84" t="s">
        <v>1</v>
      </c>
      <c r="D357" s="296"/>
      <c r="E357" s="265"/>
      <c r="F357" s="265"/>
      <c r="G357" s="265"/>
      <c r="H357" s="188"/>
    </row>
    <row r="358" spans="1:8" ht="47.25" x14ac:dyDescent="0.25">
      <c r="A358" s="82" t="s">
        <v>769</v>
      </c>
      <c r="B358" s="85" t="s">
        <v>770</v>
      </c>
      <c r="C358" s="84" t="s">
        <v>1</v>
      </c>
      <c r="D358" s="296"/>
      <c r="E358" s="265"/>
      <c r="F358" s="265"/>
      <c r="G358" s="265"/>
      <c r="H358" s="188"/>
    </row>
    <row r="359" spans="1:8" ht="47.25" x14ac:dyDescent="0.25">
      <c r="A359" s="82" t="s">
        <v>771</v>
      </c>
      <c r="B359" s="85" t="s">
        <v>772</v>
      </c>
      <c r="C359" s="84" t="s">
        <v>1</v>
      </c>
      <c r="D359" s="296"/>
      <c r="E359" s="265"/>
      <c r="F359" s="265"/>
      <c r="G359" s="265"/>
      <c r="H359" s="188"/>
    </row>
    <row r="360" spans="1:8" ht="31.5" x14ac:dyDescent="0.25">
      <c r="A360" s="82" t="s">
        <v>773</v>
      </c>
      <c r="B360" s="85" t="s">
        <v>774</v>
      </c>
      <c r="C360" s="84" t="s">
        <v>1</v>
      </c>
      <c r="D360" s="296"/>
      <c r="E360" s="265"/>
      <c r="F360" s="265"/>
      <c r="G360" s="265"/>
      <c r="H360" s="188"/>
    </row>
    <row r="361" spans="1:8" x14ac:dyDescent="0.25">
      <c r="A361" s="82" t="s">
        <v>775</v>
      </c>
      <c r="B361" s="83" t="s">
        <v>776</v>
      </c>
      <c r="C361" s="84" t="s">
        <v>710</v>
      </c>
      <c r="D361" s="296"/>
      <c r="E361" s="265"/>
      <c r="F361" s="265"/>
      <c r="G361" s="265"/>
      <c r="H361" s="188"/>
    </row>
    <row r="362" spans="1:8" ht="31.5" x14ac:dyDescent="0.25">
      <c r="A362" s="82" t="s">
        <v>777</v>
      </c>
      <c r="B362" s="85" t="s">
        <v>778</v>
      </c>
      <c r="C362" s="84" t="s">
        <v>710</v>
      </c>
      <c r="D362" s="296"/>
      <c r="E362" s="265"/>
      <c r="F362" s="265"/>
      <c r="G362" s="265"/>
      <c r="H362" s="188"/>
    </row>
    <row r="363" spans="1:8" x14ac:dyDescent="0.25">
      <c r="A363" s="82" t="s">
        <v>779</v>
      </c>
      <c r="B363" s="85" t="s">
        <v>780</v>
      </c>
      <c r="C363" s="84" t="s">
        <v>710</v>
      </c>
      <c r="D363" s="296"/>
      <c r="E363" s="265"/>
      <c r="F363" s="265"/>
      <c r="G363" s="265"/>
      <c r="H363" s="188"/>
    </row>
    <row r="364" spans="1:8" ht="31.5" x14ac:dyDescent="0.25">
      <c r="A364" s="82" t="s">
        <v>781</v>
      </c>
      <c r="B364" s="60" t="s">
        <v>782</v>
      </c>
      <c r="C364" s="84" t="s">
        <v>917</v>
      </c>
      <c r="D364" s="296"/>
      <c r="E364" s="265"/>
      <c r="F364" s="265"/>
      <c r="G364" s="265"/>
      <c r="H364" s="188"/>
    </row>
    <row r="365" spans="1:8" x14ac:dyDescent="0.25">
      <c r="A365" s="82" t="s">
        <v>783</v>
      </c>
      <c r="B365" s="85" t="s">
        <v>784</v>
      </c>
      <c r="C365" s="84" t="s">
        <v>917</v>
      </c>
      <c r="D365" s="297"/>
      <c r="E365" s="265"/>
      <c r="F365" s="283"/>
      <c r="G365" s="283"/>
      <c r="H365" s="191"/>
    </row>
    <row r="366" spans="1:8" x14ac:dyDescent="0.25">
      <c r="A366" s="82" t="s">
        <v>785</v>
      </c>
      <c r="B366" s="85" t="s">
        <v>187</v>
      </c>
      <c r="C366" s="84" t="s">
        <v>917</v>
      </c>
      <c r="D366" s="297"/>
      <c r="E366" s="265"/>
      <c r="F366" s="283"/>
      <c r="G366" s="283"/>
      <c r="H366" s="191"/>
    </row>
    <row r="367" spans="1:8" ht="16.5" thickBot="1" x14ac:dyDescent="0.3">
      <c r="A367" s="113" t="s">
        <v>786</v>
      </c>
      <c r="B367" s="137" t="s">
        <v>787</v>
      </c>
      <c r="C367" s="138" t="s">
        <v>923</v>
      </c>
      <c r="D367" s="298"/>
      <c r="E367" s="299"/>
      <c r="F367" s="281"/>
      <c r="G367" s="281"/>
      <c r="H367" s="234"/>
    </row>
    <row r="368" spans="1:8" x14ac:dyDescent="0.25">
      <c r="A368" s="420" t="s">
        <v>788</v>
      </c>
      <c r="B368" s="410"/>
      <c r="C368" s="410"/>
      <c r="D368" s="410"/>
      <c r="E368" s="410"/>
      <c r="F368" s="410"/>
      <c r="G368" s="410"/>
      <c r="H368" s="421"/>
    </row>
    <row r="369" spans="1:10" ht="16.5" thickBot="1" x14ac:dyDescent="0.3">
      <c r="A369" s="420"/>
      <c r="B369" s="410"/>
      <c r="C369" s="410"/>
      <c r="D369" s="410"/>
      <c r="E369" s="410"/>
      <c r="F369" s="410"/>
      <c r="G369" s="410"/>
      <c r="H369" s="421"/>
    </row>
    <row r="370" spans="1:10" s="30" customFormat="1" ht="67.5" customHeight="1" x14ac:dyDescent="0.25">
      <c r="A370" s="422" t="s">
        <v>170</v>
      </c>
      <c r="B370" s="424" t="s">
        <v>171</v>
      </c>
      <c r="C370" s="426" t="s">
        <v>270</v>
      </c>
      <c r="D370" s="428" t="s">
        <v>988</v>
      </c>
      <c r="E370" s="429"/>
      <c r="F370" s="430" t="s">
        <v>874</v>
      </c>
      <c r="G370" s="429"/>
      <c r="H370" s="411" t="s">
        <v>7</v>
      </c>
    </row>
    <row r="371" spans="1:10" s="30" customFormat="1" ht="45" x14ac:dyDescent="0.25">
      <c r="A371" s="423"/>
      <c r="B371" s="425"/>
      <c r="C371" s="427"/>
      <c r="D371" s="100" t="s">
        <v>849</v>
      </c>
      <c r="E371" s="101" t="s">
        <v>10</v>
      </c>
      <c r="F371" s="101" t="s">
        <v>850</v>
      </c>
      <c r="G371" s="100" t="s">
        <v>848</v>
      </c>
      <c r="H371" s="412"/>
    </row>
    <row r="372" spans="1:10" ht="16.5" thickBot="1" x14ac:dyDescent="0.3">
      <c r="A372" s="142">
        <v>1</v>
      </c>
      <c r="B372" s="102">
        <v>2</v>
      </c>
      <c r="C372" s="28">
        <v>3</v>
      </c>
      <c r="D372" s="168">
        <v>4</v>
      </c>
      <c r="E372" s="169">
        <v>5</v>
      </c>
      <c r="F372" s="169">
        <v>6</v>
      </c>
      <c r="G372" s="169">
        <v>7</v>
      </c>
      <c r="H372" s="170">
        <v>8</v>
      </c>
    </row>
    <row r="373" spans="1:10" ht="126" x14ac:dyDescent="0.25">
      <c r="A373" s="432" t="s">
        <v>789</v>
      </c>
      <c r="B373" s="433"/>
      <c r="C373" s="84" t="s">
        <v>917</v>
      </c>
      <c r="D373" s="284">
        <f>D374</f>
        <v>42.030000000000022</v>
      </c>
      <c r="E373" s="284">
        <f>E374+E431</f>
        <v>0</v>
      </c>
      <c r="F373" s="287">
        <f>E373-D373</f>
        <v>-42.030000000000022</v>
      </c>
      <c r="G373" s="288">
        <f>E373/D373*100</f>
        <v>0</v>
      </c>
      <c r="H373" s="183" t="s">
        <v>1012</v>
      </c>
      <c r="I373" s="143">
        <f>E212</f>
        <v>0</v>
      </c>
      <c r="J373" s="24">
        <f>I373/1.2</f>
        <v>0</v>
      </c>
    </row>
    <row r="374" spans="1:10" x14ac:dyDescent="0.25">
      <c r="A374" s="82" t="s">
        <v>172</v>
      </c>
      <c r="B374" s="144" t="s">
        <v>790</v>
      </c>
      <c r="C374" s="84" t="s">
        <v>917</v>
      </c>
      <c r="D374" s="285">
        <f>D375+D399+D427+D428</f>
        <v>42.030000000000022</v>
      </c>
      <c r="E374" s="285">
        <f>E375+E399+E427+E428</f>
        <v>0</v>
      </c>
      <c r="F374" s="287">
        <f t="shared" ref="F374:F437" si="3">E374-D374</f>
        <v>-42.030000000000022</v>
      </c>
      <c r="G374" s="288">
        <f>E374/D374*100</f>
        <v>0</v>
      </c>
      <c r="H374" s="184"/>
      <c r="I374" s="143">
        <f>I373-E373</f>
        <v>0</v>
      </c>
      <c r="J374" s="143">
        <f>I373-J373</f>
        <v>0</v>
      </c>
    </row>
    <row r="375" spans="1:10" x14ac:dyDescent="0.25">
      <c r="A375" s="82" t="s">
        <v>173</v>
      </c>
      <c r="B375" s="83" t="s">
        <v>174</v>
      </c>
      <c r="C375" s="84" t="s">
        <v>917</v>
      </c>
      <c r="D375" s="285">
        <f>D382+D387+D398</f>
        <v>11.848000000000022</v>
      </c>
      <c r="E375" s="285">
        <f>E382+E387+E398</f>
        <v>0</v>
      </c>
      <c r="F375" s="287">
        <f t="shared" si="3"/>
        <v>-11.848000000000022</v>
      </c>
      <c r="G375" s="288">
        <f>E375/D375*100</f>
        <v>0</v>
      </c>
      <c r="H375" s="184"/>
    </row>
    <row r="376" spans="1:10" ht="31.5" x14ac:dyDescent="0.25">
      <c r="A376" s="82" t="s">
        <v>175</v>
      </c>
      <c r="B376" s="85" t="s">
        <v>791</v>
      </c>
      <c r="C376" s="84" t="s">
        <v>917</v>
      </c>
      <c r="D376" s="285">
        <v>0</v>
      </c>
      <c r="E376" s="285">
        <v>0</v>
      </c>
      <c r="F376" s="287">
        <f>E376-D376</f>
        <v>0</v>
      </c>
      <c r="G376" s="289">
        <v>0</v>
      </c>
      <c r="H376" s="184"/>
      <c r="J376" s="143"/>
    </row>
    <row r="377" spans="1:10" x14ac:dyDescent="0.25">
      <c r="A377" s="82" t="s">
        <v>176</v>
      </c>
      <c r="B377" s="120" t="s">
        <v>792</v>
      </c>
      <c r="C377" s="84" t="s">
        <v>917</v>
      </c>
      <c r="D377" s="285">
        <v>0</v>
      </c>
      <c r="E377" s="285">
        <v>0</v>
      </c>
      <c r="F377" s="287">
        <f t="shared" si="3"/>
        <v>0</v>
      </c>
      <c r="G377" s="289">
        <v>0</v>
      </c>
      <c r="H377" s="184"/>
    </row>
    <row r="378" spans="1:10" ht="31.5" x14ac:dyDescent="0.25">
      <c r="A378" s="82" t="s">
        <v>793</v>
      </c>
      <c r="B378" s="121" t="s">
        <v>274</v>
      </c>
      <c r="C378" s="84" t="s">
        <v>917</v>
      </c>
      <c r="D378" s="285">
        <v>0</v>
      </c>
      <c r="E378" s="285">
        <v>0</v>
      </c>
      <c r="F378" s="287">
        <f t="shared" si="3"/>
        <v>0</v>
      </c>
      <c r="G378" s="289">
        <v>0</v>
      </c>
      <c r="H378" s="184"/>
    </row>
    <row r="379" spans="1:10" ht="31.5" x14ac:dyDescent="0.25">
      <c r="A379" s="82" t="s">
        <v>794</v>
      </c>
      <c r="B379" s="121" t="s">
        <v>275</v>
      </c>
      <c r="C379" s="84" t="s">
        <v>917</v>
      </c>
      <c r="D379" s="285">
        <v>0</v>
      </c>
      <c r="E379" s="285">
        <v>0</v>
      </c>
      <c r="F379" s="287">
        <f t="shared" si="3"/>
        <v>0</v>
      </c>
      <c r="G379" s="289">
        <v>0</v>
      </c>
      <c r="H379" s="184"/>
    </row>
    <row r="380" spans="1:10" ht="31.5" x14ac:dyDescent="0.25">
      <c r="A380" s="82" t="s">
        <v>795</v>
      </c>
      <c r="B380" s="121" t="s">
        <v>276</v>
      </c>
      <c r="C380" s="84" t="s">
        <v>917</v>
      </c>
      <c r="D380" s="285">
        <v>0</v>
      </c>
      <c r="E380" s="285">
        <v>0</v>
      </c>
      <c r="F380" s="287">
        <f t="shared" si="3"/>
        <v>0</v>
      </c>
      <c r="G380" s="289">
        <v>0</v>
      </c>
      <c r="H380" s="184"/>
    </row>
    <row r="381" spans="1:10" x14ac:dyDescent="0.25">
      <c r="A381" s="82" t="s">
        <v>178</v>
      </c>
      <c r="B381" s="120" t="s">
        <v>796</v>
      </c>
      <c r="C381" s="84" t="s">
        <v>917</v>
      </c>
      <c r="D381" s="285">
        <v>0</v>
      </c>
      <c r="E381" s="285">
        <v>0</v>
      </c>
      <c r="F381" s="287">
        <f t="shared" si="3"/>
        <v>0</v>
      </c>
      <c r="G381" s="289">
        <v>0</v>
      </c>
      <c r="H381" s="184"/>
    </row>
    <row r="382" spans="1:10" x14ac:dyDescent="0.25">
      <c r="A382" s="82" t="s">
        <v>180</v>
      </c>
      <c r="B382" s="120" t="s">
        <v>797</v>
      </c>
      <c r="C382" s="84" t="s">
        <v>917</v>
      </c>
      <c r="D382" s="285">
        <f>D145</f>
        <v>11.848000000000022</v>
      </c>
      <c r="E382" s="285">
        <f>0/1000</f>
        <v>0</v>
      </c>
      <c r="F382" s="287">
        <f t="shared" si="3"/>
        <v>-11.848000000000022</v>
      </c>
      <c r="G382" s="289">
        <v>0</v>
      </c>
      <c r="H382" s="184"/>
    </row>
    <row r="383" spans="1:10" x14ac:dyDescent="0.25">
      <c r="A383" s="82" t="s">
        <v>182</v>
      </c>
      <c r="B383" s="120" t="s">
        <v>798</v>
      </c>
      <c r="C383" s="84" t="s">
        <v>917</v>
      </c>
      <c r="D383" s="285">
        <v>0</v>
      </c>
      <c r="E383" s="285">
        <v>0</v>
      </c>
      <c r="F383" s="287">
        <f t="shared" si="3"/>
        <v>0</v>
      </c>
      <c r="G383" s="289">
        <v>0</v>
      </c>
      <c r="H383" s="184"/>
    </row>
    <row r="384" spans="1:10" x14ac:dyDescent="0.25">
      <c r="A384" s="82" t="s">
        <v>183</v>
      </c>
      <c r="B384" s="120" t="s">
        <v>799</v>
      </c>
      <c r="C384" s="84" t="s">
        <v>917</v>
      </c>
      <c r="D384" s="285">
        <v>0</v>
      </c>
      <c r="E384" s="285">
        <f>E385+E386+E387+E388</f>
        <v>0</v>
      </c>
      <c r="F384" s="287">
        <f t="shared" si="3"/>
        <v>0</v>
      </c>
      <c r="G384" s="289">
        <v>0</v>
      </c>
      <c r="H384" s="184"/>
    </row>
    <row r="385" spans="1:8" ht="31.5" x14ac:dyDescent="0.25">
      <c r="A385" s="82" t="s">
        <v>800</v>
      </c>
      <c r="B385" s="121" t="s">
        <v>801</v>
      </c>
      <c r="C385" s="84" t="s">
        <v>917</v>
      </c>
      <c r="D385" s="285">
        <v>0</v>
      </c>
      <c r="E385" s="285">
        <v>0</v>
      </c>
      <c r="F385" s="287">
        <f t="shared" si="3"/>
        <v>0</v>
      </c>
      <c r="G385" s="289">
        <v>0</v>
      </c>
      <c r="H385" s="184"/>
    </row>
    <row r="386" spans="1:8" x14ac:dyDescent="0.25">
      <c r="A386" s="82" t="s">
        <v>802</v>
      </c>
      <c r="B386" s="121" t="s">
        <v>803</v>
      </c>
      <c r="C386" s="84" t="s">
        <v>917</v>
      </c>
      <c r="D386" s="285">
        <v>0</v>
      </c>
      <c r="E386" s="285">
        <v>0</v>
      </c>
      <c r="F386" s="287">
        <f t="shared" si="3"/>
        <v>0</v>
      </c>
      <c r="G386" s="289">
        <v>0</v>
      </c>
      <c r="H386" s="184"/>
    </row>
    <row r="387" spans="1:8" x14ac:dyDescent="0.25">
      <c r="A387" s="82" t="s">
        <v>804</v>
      </c>
      <c r="B387" s="121" t="s">
        <v>190</v>
      </c>
      <c r="C387" s="84" t="s">
        <v>917</v>
      </c>
      <c r="D387" s="285">
        <v>0</v>
      </c>
      <c r="E387" s="285">
        <v>0</v>
      </c>
      <c r="F387" s="287">
        <f t="shared" si="3"/>
        <v>0</v>
      </c>
      <c r="G387" s="289">
        <v>0</v>
      </c>
      <c r="H387" s="184"/>
    </row>
    <row r="388" spans="1:8" x14ac:dyDescent="0.25">
      <c r="A388" s="82" t="s">
        <v>805</v>
      </c>
      <c r="B388" s="121" t="s">
        <v>803</v>
      </c>
      <c r="C388" s="84" t="s">
        <v>917</v>
      </c>
      <c r="D388" s="285">
        <v>0</v>
      </c>
      <c r="E388" s="285">
        <v>0</v>
      </c>
      <c r="F388" s="287">
        <f t="shared" si="3"/>
        <v>0</v>
      </c>
      <c r="G388" s="289">
        <v>0</v>
      </c>
      <c r="H388" s="184"/>
    </row>
    <row r="389" spans="1:8" x14ac:dyDescent="0.25">
      <c r="A389" s="82" t="s">
        <v>184</v>
      </c>
      <c r="B389" s="120" t="s">
        <v>806</v>
      </c>
      <c r="C389" s="84" t="s">
        <v>917</v>
      </c>
      <c r="D389" s="285">
        <v>0</v>
      </c>
      <c r="E389" s="285">
        <v>0</v>
      </c>
      <c r="F389" s="287">
        <f t="shared" si="3"/>
        <v>0</v>
      </c>
      <c r="G389" s="289">
        <v>0</v>
      </c>
      <c r="H389" s="184"/>
    </row>
    <row r="390" spans="1:8" x14ac:dyDescent="0.25">
      <c r="A390" s="82" t="s">
        <v>185</v>
      </c>
      <c r="B390" s="120" t="s">
        <v>626</v>
      </c>
      <c r="C390" s="84" t="s">
        <v>917</v>
      </c>
      <c r="D390" s="285">
        <v>0</v>
      </c>
      <c r="E390" s="285">
        <v>0</v>
      </c>
      <c r="F390" s="287">
        <f t="shared" si="3"/>
        <v>0</v>
      </c>
      <c r="G390" s="289">
        <v>0</v>
      </c>
      <c r="H390" s="184"/>
    </row>
    <row r="391" spans="1:8" ht="31.5" x14ac:dyDescent="0.25">
      <c r="A391" s="82" t="s">
        <v>807</v>
      </c>
      <c r="B391" s="120" t="s">
        <v>808</v>
      </c>
      <c r="C391" s="84" t="s">
        <v>917</v>
      </c>
      <c r="D391" s="285">
        <v>0</v>
      </c>
      <c r="E391" s="285">
        <v>0</v>
      </c>
      <c r="F391" s="287">
        <f t="shared" si="3"/>
        <v>0</v>
      </c>
      <c r="G391" s="289">
        <v>0</v>
      </c>
      <c r="H391" s="184"/>
    </row>
    <row r="392" spans="1:8" x14ac:dyDescent="0.25">
      <c r="A392" s="82" t="s">
        <v>809</v>
      </c>
      <c r="B392" s="121" t="s">
        <v>186</v>
      </c>
      <c r="C392" s="84" t="s">
        <v>917</v>
      </c>
      <c r="D392" s="285">
        <v>0</v>
      </c>
      <c r="E392" s="285">
        <v>0</v>
      </c>
      <c r="F392" s="287">
        <f t="shared" si="3"/>
        <v>0</v>
      </c>
      <c r="G392" s="289">
        <v>0</v>
      </c>
      <c r="H392" s="184"/>
    </row>
    <row r="393" spans="1:8" x14ac:dyDescent="0.25">
      <c r="A393" s="82" t="s">
        <v>810</v>
      </c>
      <c r="B393" s="145" t="s">
        <v>187</v>
      </c>
      <c r="C393" s="84" t="s">
        <v>917</v>
      </c>
      <c r="D393" s="285">
        <v>0</v>
      </c>
      <c r="E393" s="285">
        <v>0</v>
      </c>
      <c r="F393" s="287">
        <f t="shared" si="3"/>
        <v>0</v>
      </c>
      <c r="G393" s="289">
        <v>0</v>
      </c>
      <c r="H393" s="184"/>
    </row>
    <row r="394" spans="1:8" ht="31.5" x14ac:dyDescent="0.25">
      <c r="A394" s="82" t="s">
        <v>188</v>
      </c>
      <c r="B394" s="85" t="s">
        <v>811</v>
      </c>
      <c r="C394" s="84" t="s">
        <v>917</v>
      </c>
      <c r="D394" s="285">
        <v>0</v>
      </c>
      <c r="E394" s="285">
        <v>0</v>
      </c>
      <c r="F394" s="287">
        <f t="shared" si="3"/>
        <v>0</v>
      </c>
      <c r="G394" s="289">
        <v>0</v>
      </c>
      <c r="H394" s="184"/>
    </row>
    <row r="395" spans="1:8" ht="31.5" x14ac:dyDescent="0.25">
      <c r="A395" s="82" t="s">
        <v>812</v>
      </c>
      <c r="B395" s="120" t="s">
        <v>274</v>
      </c>
      <c r="C395" s="84" t="s">
        <v>917</v>
      </c>
      <c r="D395" s="285">
        <v>0</v>
      </c>
      <c r="E395" s="285">
        <v>0</v>
      </c>
      <c r="F395" s="287">
        <f t="shared" si="3"/>
        <v>0</v>
      </c>
      <c r="G395" s="289">
        <v>0</v>
      </c>
      <c r="H395" s="184"/>
    </row>
    <row r="396" spans="1:8" ht="31.5" x14ac:dyDescent="0.25">
      <c r="A396" s="82" t="s">
        <v>813</v>
      </c>
      <c r="B396" s="120" t="s">
        <v>275</v>
      </c>
      <c r="C396" s="84" t="s">
        <v>917</v>
      </c>
      <c r="D396" s="285">
        <v>0</v>
      </c>
      <c r="E396" s="285">
        <v>0</v>
      </c>
      <c r="F396" s="287">
        <f t="shared" si="3"/>
        <v>0</v>
      </c>
      <c r="G396" s="289">
        <v>0</v>
      </c>
      <c r="H396" s="184"/>
    </row>
    <row r="397" spans="1:8" ht="31.5" x14ac:dyDescent="0.25">
      <c r="A397" s="82" t="s">
        <v>814</v>
      </c>
      <c r="B397" s="120" t="s">
        <v>276</v>
      </c>
      <c r="C397" s="84" t="s">
        <v>917</v>
      </c>
      <c r="D397" s="285">
        <v>0</v>
      </c>
      <c r="E397" s="285">
        <v>0</v>
      </c>
      <c r="F397" s="287">
        <f t="shared" si="3"/>
        <v>0</v>
      </c>
      <c r="G397" s="289">
        <v>0</v>
      </c>
      <c r="H397" s="184"/>
    </row>
    <row r="398" spans="1:8" x14ac:dyDescent="0.25">
      <c r="A398" s="82" t="s">
        <v>189</v>
      </c>
      <c r="B398" s="85" t="s">
        <v>815</v>
      </c>
      <c r="C398" s="84" t="s">
        <v>917</v>
      </c>
      <c r="D398" s="285">
        <v>0</v>
      </c>
      <c r="E398" s="285">
        <v>0</v>
      </c>
      <c r="F398" s="287">
        <f t="shared" si="3"/>
        <v>0</v>
      </c>
      <c r="G398" s="289">
        <v>0</v>
      </c>
      <c r="H398" s="184"/>
    </row>
    <row r="399" spans="1:8" x14ac:dyDescent="0.25">
      <c r="A399" s="82" t="s">
        <v>191</v>
      </c>
      <c r="B399" s="83" t="s">
        <v>816</v>
      </c>
      <c r="C399" s="84" t="s">
        <v>917</v>
      </c>
      <c r="D399" s="285">
        <f>D400</f>
        <v>23.177</v>
      </c>
      <c r="E399" s="285">
        <f>E400</f>
        <v>0</v>
      </c>
      <c r="F399" s="287">
        <f t="shared" si="3"/>
        <v>-23.177</v>
      </c>
      <c r="G399" s="289">
        <v>0</v>
      </c>
      <c r="H399" s="184"/>
    </row>
    <row r="400" spans="1:8" x14ac:dyDescent="0.25">
      <c r="A400" s="82" t="s">
        <v>192</v>
      </c>
      <c r="B400" s="85" t="s">
        <v>817</v>
      </c>
      <c r="C400" s="84" t="s">
        <v>917</v>
      </c>
      <c r="D400" s="285">
        <f>D406</f>
        <v>23.177</v>
      </c>
      <c r="E400" s="285">
        <f>E406</f>
        <v>0</v>
      </c>
      <c r="F400" s="287">
        <f t="shared" si="3"/>
        <v>-23.177</v>
      </c>
      <c r="G400" s="289">
        <v>0</v>
      </c>
      <c r="H400" s="184"/>
    </row>
    <row r="401" spans="1:8" x14ac:dyDescent="0.25">
      <c r="A401" s="82" t="s">
        <v>193</v>
      </c>
      <c r="B401" s="120" t="s">
        <v>177</v>
      </c>
      <c r="C401" s="84" t="s">
        <v>917</v>
      </c>
      <c r="D401" s="285">
        <v>0</v>
      </c>
      <c r="E401" s="285">
        <v>0</v>
      </c>
      <c r="F401" s="287">
        <f t="shared" si="3"/>
        <v>0</v>
      </c>
      <c r="G401" s="289">
        <v>0</v>
      </c>
      <c r="H401" s="184"/>
    </row>
    <row r="402" spans="1:8" ht="31.5" x14ac:dyDescent="0.25">
      <c r="A402" s="82" t="s">
        <v>818</v>
      </c>
      <c r="B402" s="120" t="s">
        <v>274</v>
      </c>
      <c r="C402" s="84" t="s">
        <v>917</v>
      </c>
      <c r="D402" s="285">
        <v>0</v>
      </c>
      <c r="E402" s="285">
        <v>0</v>
      </c>
      <c r="F402" s="287">
        <f t="shared" si="3"/>
        <v>0</v>
      </c>
      <c r="G402" s="289">
        <v>0</v>
      </c>
      <c r="H402" s="184"/>
    </row>
    <row r="403" spans="1:8" ht="31.5" x14ac:dyDescent="0.25">
      <c r="A403" s="82" t="s">
        <v>819</v>
      </c>
      <c r="B403" s="120" t="s">
        <v>275</v>
      </c>
      <c r="C403" s="84" t="s">
        <v>917</v>
      </c>
      <c r="D403" s="285">
        <v>0</v>
      </c>
      <c r="E403" s="285">
        <v>0</v>
      </c>
      <c r="F403" s="287">
        <f t="shared" si="3"/>
        <v>0</v>
      </c>
      <c r="G403" s="289">
        <v>0</v>
      </c>
      <c r="H403" s="184"/>
    </row>
    <row r="404" spans="1:8" ht="31.5" x14ac:dyDescent="0.25">
      <c r="A404" s="82" t="s">
        <v>820</v>
      </c>
      <c r="B404" s="120" t="s">
        <v>276</v>
      </c>
      <c r="C404" s="84" t="s">
        <v>917</v>
      </c>
      <c r="D404" s="285">
        <v>0</v>
      </c>
      <c r="E404" s="285">
        <v>0</v>
      </c>
      <c r="F404" s="287">
        <f t="shared" si="3"/>
        <v>0</v>
      </c>
      <c r="G404" s="289">
        <v>0</v>
      </c>
      <c r="H404" s="184"/>
    </row>
    <row r="405" spans="1:8" x14ac:dyDescent="0.25">
      <c r="A405" s="82" t="s">
        <v>194</v>
      </c>
      <c r="B405" s="120" t="s">
        <v>614</v>
      </c>
      <c r="C405" s="84" t="s">
        <v>917</v>
      </c>
      <c r="D405" s="285">
        <v>0</v>
      </c>
      <c r="E405" s="285">
        <v>0</v>
      </c>
      <c r="F405" s="287">
        <f t="shared" si="3"/>
        <v>0</v>
      </c>
      <c r="G405" s="289">
        <v>0</v>
      </c>
      <c r="H405" s="184"/>
    </row>
    <row r="406" spans="1:8" x14ac:dyDescent="0.25">
      <c r="A406" s="82" t="s">
        <v>195</v>
      </c>
      <c r="B406" s="120" t="s">
        <v>179</v>
      </c>
      <c r="C406" s="84" t="s">
        <v>917</v>
      </c>
      <c r="D406" s="286">
        <f>D69</f>
        <v>23.177</v>
      </c>
      <c r="E406" s="290">
        <v>0</v>
      </c>
      <c r="F406" s="287">
        <f t="shared" si="3"/>
        <v>-23.177</v>
      </c>
      <c r="G406" s="289">
        <v>0</v>
      </c>
      <c r="H406" s="184"/>
    </row>
    <row r="407" spans="1:8" x14ac:dyDescent="0.25">
      <c r="A407" s="82" t="s">
        <v>196</v>
      </c>
      <c r="B407" s="120" t="s">
        <v>619</v>
      </c>
      <c r="C407" s="84" t="s">
        <v>917</v>
      </c>
      <c r="D407" s="273">
        <v>0</v>
      </c>
      <c r="E407" s="273">
        <v>0</v>
      </c>
      <c r="F407" s="287">
        <f t="shared" si="3"/>
        <v>0</v>
      </c>
      <c r="G407" s="289">
        <v>0</v>
      </c>
      <c r="H407" s="184"/>
    </row>
    <row r="408" spans="1:8" x14ac:dyDescent="0.25">
      <c r="A408" s="82" t="s">
        <v>197</v>
      </c>
      <c r="B408" s="120" t="s">
        <v>181</v>
      </c>
      <c r="C408" s="84" t="s">
        <v>917</v>
      </c>
      <c r="D408" s="273">
        <v>0</v>
      </c>
      <c r="E408" s="273">
        <v>0</v>
      </c>
      <c r="F408" s="287">
        <f t="shared" si="3"/>
        <v>0</v>
      </c>
      <c r="G408" s="289">
        <v>0</v>
      </c>
      <c r="H408" s="184"/>
    </row>
    <row r="409" spans="1:8" x14ac:dyDescent="0.25">
      <c r="A409" s="82" t="s">
        <v>198</v>
      </c>
      <c r="B409" s="120" t="s">
        <v>626</v>
      </c>
      <c r="C409" s="84" t="s">
        <v>917</v>
      </c>
      <c r="D409" s="273">
        <v>0</v>
      </c>
      <c r="E409" s="273">
        <v>0</v>
      </c>
      <c r="F409" s="287">
        <f t="shared" si="3"/>
        <v>0</v>
      </c>
      <c r="G409" s="289">
        <v>0</v>
      </c>
      <c r="H409" s="184"/>
    </row>
    <row r="410" spans="1:8" ht="31.5" x14ac:dyDescent="0.25">
      <c r="A410" s="82" t="s">
        <v>199</v>
      </c>
      <c r="B410" s="120" t="s">
        <v>629</v>
      </c>
      <c r="C410" s="84" t="s">
        <v>917</v>
      </c>
      <c r="D410" s="273">
        <v>0</v>
      </c>
      <c r="E410" s="273">
        <v>0</v>
      </c>
      <c r="F410" s="287">
        <f t="shared" si="3"/>
        <v>0</v>
      </c>
      <c r="G410" s="289">
        <v>0</v>
      </c>
      <c r="H410" s="184"/>
    </row>
    <row r="411" spans="1:8" x14ac:dyDescent="0.25">
      <c r="A411" s="82" t="s">
        <v>200</v>
      </c>
      <c r="B411" s="121" t="s">
        <v>186</v>
      </c>
      <c r="C411" s="84" t="s">
        <v>917</v>
      </c>
      <c r="D411" s="273">
        <v>0</v>
      </c>
      <c r="E411" s="273">
        <v>0</v>
      </c>
      <c r="F411" s="287">
        <f t="shared" si="3"/>
        <v>0</v>
      </c>
      <c r="G411" s="289">
        <v>0</v>
      </c>
      <c r="H411" s="184"/>
    </row>
    <row r="412" spans="1:8" x14ac:dyDescent="0.25">
      <c r="A412" s="82" t="s">
        <v>201</v>
      </c>
      <c r="B412" s="145" t="s">
        <v>187</v>
      </c>
      <c r="C412" s="84" t="s">
        <v>917</v>
      </c>
      <c r="D412" s="273">
        <v>0</v>
      </c>
      <c r="E412" s="273">
        <v>0</v>
      </c>
      <c r="F412" s="287">
        <f t="shared" si="3"/>
        <v>0</v>
      </c>
      <c r="G412" s="289">
        <v>0</v>
      </c>
      <c r="H412" s="184"/>
    </row>
    <row r="413" spans="1:8" x14ac:dyDescent="0.25">
      <c r="A413" s="82" t="s">
        <v>202</v>
      </c>
      <c r="B413" s="85" t="s">
        <v>821</v>
      </c>
      <c r="C413" s="84" t="s">
        <v>917</v>
      </c>
      <c r="D413" s="273">
        <v>0</v>
      </c>
      <c r="E413" s="273">
        <v>0</v>
      </c>
      <c r="F413" s="287">
        <f t="shared" si="3"/>
        <v>0</v>
      </c>
      <c r="G413" s="289">
        <v>0</v>
      </c>
      <c r="H413" s="184"/>
    </row>
    <row r="414" spans="1:8" x14ac:dyDescent="0.25">
      <c r="A414" s="82" t="s">
        <v>203</v>
      </c>
      <c r="B414" s="85" t="s">
        <v>204</v>
      </c>
      <c r="C414" s="84" t="s">
        <v>917</v>
      </c>
      <c r="D414" s="273">
        <v>0</v>
      </c>
      <c r="E414" s="273">
        <v>0</v>
      </c>
      <c r="F414" s="287">
        <f t="shared" si="3"/>
        <v>0</v>
      </c>
      <c r="G414" s="289">
        <v>0</v>
      </c>
      <c r="H414" s="184"/>
    </row>
    <row r="415" spans="1:8" x14ac:dyDescent="0.25">
      <c r="A415" s="82" t="s">
        <v>205</v>
      </c>
      <c r="B415" s="120" t="s">
        <v>177</v>
      </c>
      <c r="C415" s="84" t="s">
        <v>917</v>
      </c>
      <c r="D415" s="273">
        <v>0</v>
      </c>
      <c r="E415" s="273">
        <v>0</v>
      </c>
      <c r="F415" s="287">
        <f t="shared" si="3"/>
        <v>0</v>
      </c>
      <c r="G415" s="289">
        <v>0</v>
      </c>
      <c r="H415" s="184"/>
    </row>
    <row r="416" spans="1:8" ht="31.5" x14ac:dyDescent="0.25">
      <c r="A416" s="82" t="s">
        <v>822</v>
      </c>
      <c r="B416" s="120" t="s">
        <v>274</v>
      </c>
      <c r="C416" s="84" t="s">
        <v>917</v>
      </c>
      <c r="D416" s="273">
        <v>0</v>
      </c>
      <c r="E416" s="273">
        <v>0</v>
      </c>
      <c r="F416" s="287">
        <f t="shared" si="3"/>
        <v>0</v>
      </c>
      <c r="G416" s="289">
        <v>0</v>
      </c>
      <c r="H416" s="184"/>
    </row>
    <row r="417" spans="1:10" ht="31.5" x14ac:dyDescent="0.25">
      <c r="A417" s="82" t="s">
        <v>823</v>
      </c>
      <c r="B417" s="120" t="s">
        <v>275</v>
      </c>
      <c r="C417" s="84" t="s">
        <v>917</v>
      </c>
      <c r="D417" s="273">
        <v>0</v>
      </c>
      <c r="E417" s="273">
        <v>0</v>
      </c>
      <c r="F417" s="287">
        <f t="shared" si="3"/>
        <v>0</v>
      </c>
      <c r="G417" s="289">
        <v>0</v>
      </c>
      <c r="H417" s="184"/>
    </row>
    <row r="418" spans="1:10" ht="31.5" x14ac:dyDescent="0.25">
      <c r="A418" s="82" t="s">
        <v>824</v>
      </c>
      <c r="B418" s="120" t="s">
        <v>276</v>
      </c>
      <c r="C418" s="84" t="s">
        <v>917</v>
      </c>
      <c r="D418" s="273">
        <v>0</v>
      </c>
      <c r="E418" s="273">
        <v>0</v>
      </c>
      <c r="F418" s="287">
        <f t="shared" si="3"/>
        <v>0</v>
      </c>
      <c r="G418" s="289">
        <v>0</v>
      </c>
      <c r="H418" s="184"/>
    </row>
    <row r="419" spans="1:10" x14ac:dyDescent="0.25">
      <c r="A419" s="82" t="s">
        <v>206</v>
      </c>
      <c r="B419" s="120" t="s">
        <v>614</v>
      </c>
      <c r="C419" s="84" t="s">
        <v>917</v>
      </c>
      <c r="D419" s="273">
        <v>0</v>
      </c>
      <c r="E419" s="273">
        <v>0</v>
      </c>
      <c r="F419" s="287">
        <f t="shared" si="3"/>
        <v>0</v>
      </c>
      <c r="G419" s="289">
        <v>0</v>
      </c>
      <c r="H419" s="184"/>
    </row>
    <row r="420" spans="1:10" x14ac:dyDescent="0.25">
      <c r="A420" s="82" t="s">
        <v>207</v>
      </c>
      <c r="B420" s="120" t="s">
        <v>179</v>
      </c>
      <c r="C420" s="84" t="s">
        <v>917</v>
      </c>
      <c r="D420" s="273">
        <v>0</v>
      </c>
      <c r="E420" s="273">
        <v>0</v>
      </c>
      <c r="F420" s="287">
        <f t="shared" si="3"/>
        <v>0</v>
      </c>
      <c r="G420" s="289">
        <v>0</v>
      </c>
      <c r="H420" s="184"/>
    </row>
    <row r="421" spans="1:10" x14ac:dyDescent="0.25">
      <c r="A421" s="82" t="s">
        <v>208</v>
      </c>
      <c r="B421" s="120" t="s">
        <v>619</v>
      </c>
      <c r="C421" s="84" t="s">
        <v>917</v>
      </c>
      <c r="D421" s="273">
        <v>0</v>
      </c>
      <c r="E421" s="273">
        <v>0</v>
      </c>
      <c r="F421" s="287">
        <f t="shared" si="3"/>
        <v>0</v>
      </c>
      <c r="G421" s="289">
        <v>0</v>
      </c>
      <c r="H421" s="184"/>
    </row>
    <row r="422" spans="1:10" x14ac:dyDescent="0.25">
      <c r="A422" s="82" t="s">
        <v>209</v>
      </c>
      <c r="B422" s="120" t="s">
        <v>181</v>
      </c>
      <c r="C422" s="84" t="s">
        <v>917</v>
      </c>
      <c r="D422" s="273">
        <v>0</v>
      </c>
      <c r="E422" s="273">
        <v>0</v>
      </c>
      <c r="F422" s="287">
        <f t="shared" si="3"/>
        <v>0</v>
      </c>
      <c r="G422" s="289">
        <v>0</v>
      </c>
      <c r="H422" s="184"/>
    </row>
    <row r="423" spans="1:10" x14ac:dyDescent="0.25">
      <c r="A423" s="82" t="s">
        <v>210</v>
      </c>
      <c r="B423" s="120" t="s">
        <v>626</v>
      </c>
      <c r="C423" s="84" t="s">
        <v>917</v>
      </c>
      <c r="D423" s="273">
        <v>0</v>
      </c>
      <c r="E423" s="273">
        <v>0</v>
      </c>
      <c r="F423" s="287">
        <f t="shared" si="3"/>
        <v>0</v>
      </c>
      <c r="G423" s="289">
        <v>0</v>
      </c>
      <c r="H423" s="184"/>
    </row>
    <row r="424" spans="1:10" ht="31.5" x14ac:dyDescent="0.25">
      <c r="A424" s="82" t="s">
        <v>211</v>
      </c>
      <c r="B424" s="120" t="s">
        <v>629</v>
      </c>
      <c r="C424" s="84" t="s">
        <v>917</v>
      </c>
      <c r="D424" s="273">
        <v>0</v>
      </c>
      <c r="E424" s="273">
        <v>0</v>
      </c>
      <c r="F424" s="287">
        <f t="shared" si="3"/>
        <v>0</v>
      </c>
      <c r="G424" s="289">
        <v>0</v>
      </c>
      <c r="H424" s="184"/>
    </row>
    <row r="425" spans="1:10" x14ac:dyDescent="0.25">
      <c r="A425" s="82" t="s">
        <v>212</v>
      </c>
      <c r="B425" s="145" t="s">
        <v>186</v>
      </c>
      <c r="C425" s="84" t="s">
        <v>917</v>
      </c>
      <c r="D425" s="273">
        <v>0</v>
      </c>
      <c r="E425" s="273">
        <v>0</v>
      </c>
      <c r="F425" s="287">
        <f t="shared" si="3"/>
        <v>0</v>
      </c>
      <c r="G425" s="289">
        <v>0</v>
      </c>
      <c r="H425" s="184"/>
    </row>
    <row r="426" spans="1:10" x14ac:dyDescent="0.25">
      <c r="A426" s="82" t="s">
        <v>213</v>
      </c>
      <c r="B426" s="145" t="s">
        <v>187</v>
      </c>
      <c r="C426" s="84" t="s">
        <v>917</v>
      </c>
      <c r="D426" s="273">
        <v>0</v>
      </c>
      <c r="E426" s="273">
        <v>0</v>
      </c>
      <c r="F426" s="287">
        <f t="shared" si="3"/>
        <v>0</v>
      </c>
      <c r="G426" s="289">
        <v>0</v>
      </c>
      <c r="H426" s="184"/>
    </row>
    <row r="427" spans="1:10" x14ac:dyDescent="0.25">
      <c r="A427" s="82" t="s">
        <v>214</v>
      </c>
      <c r="B427" s="83" t="s">
        <v>825</v>
      </c>
      <c r="C427" s="84" t="s">
        <v>917</v>
      </c>
      <c r="D427" s="273">
        <v>7.0049999999999999</v>
      </c>
      <c r="E427" s="273">
        <v>0</v>
      </c>
      <c r="F427" s="287">
        <f t="shared" si="3"/>
        <v>-7.0049999999999999</v>
      </c>
      <c r="G427" s="289">
        <f>E427/D427*100</f>
        <v>0</v>
      </c>
      <c r="H427" s="184"/>
    </row>
    <row r="428" spans="1:10" x14ac:dyDescent="0.25">
      <c r="A428" s="82" t="s">
        <v>215</v>
      </c>
      <c r="B428" s="83" t="s">
        <v>826</v>
      </c>
      <c r="C428" s="84" t="s">
        <v>917</v>
      </c>
      <c r="D428" s="273">
        <v>0</v>
      </c>
      <c r="E428" s="273">
        <v>0</v>
      </c>
      <c r="F428" s="287">
        <f t="shared" si="3"/>
        <v>0</v>
      </c>
      <c r="G428" s="289">
        <v>0</v>
      </c>
      <c r="H428" s="184"/>
    </row>
    <row r="429" spans="1:10" ht="18.75" x14ac:dyDescent="0.3">
      <c r="A429" s="82" t="s">
        <v>216</v>
      </c>
      <c r="B429" s="85" t="s">
        <v>827</v>
      </c>
      <c r="C429" s="84" t="s">
        <v>917</v>
      </c>
      <c r="D429" s="273">
        <v>0</v>
      </c>
      <c r="E429" s="273">
        <v>0</v>
      </c>
      <c r="F429" s="287">
        <f t="shared" si="3"/>
        <v>0</v>
      </c>
      <c r="G429" s="289">
        <v>0</v>
      </c>
      <c r="H429" s="184"/>
      <c r="I429" s="146"/>
      <c r="J429" s="147"/>
    </row>
    <row r="430" spans="1:10" x14ac:dyDescent="0.25">
      <c r="A430" s="82" t="s">
        <v>217</v>
      </c>
      <c r="B430" s="85" t="s">
        <v>218</v>
      </c>
      <c r="C430" s="84" t="s">
        <v>917</v>
      </c>
      <c r="D430" s="273">
        <v>0</v>
      </c>
      <c r="E430" s="273">
        <v>0</v>
      </c>
      <c r="F430" s="287">
        <f t="shared" si="3"/>
        <v>0</v>
      </c>
      <c r="G430" s="289">
        <v>0</v>
      </c>
      <c r="H430" s="184"/>
      <c r="I430" s="148"/>
    </row>
    <row r="431" spans="1:10" x14ac:dyDescent="0.25">
      <c r="A431" s="82" t="s">
        <v>219</v>
      </c>
      <c r="B431" s="144" t="s">
        <v>220</v>
      </c>
      <c r="C431" s="84" t="s">
        <v>917</v>
      </c>
      <c r="D431" s="273">
        <v>0</v>
      </c>
      <c r="E431" s="273">
        <f>E432+E433+E434+E435+E436+E441+E442</f>
        <v>0</v>
      </c>
      <c r="F431" s="287">
        <f t="shared" si="3"/>
        <v>0</v>
      </c>
      <c r="G431" s="289">
        <v>0</v>
      </c>
      <c r="H431" s="184"/>
    </row>
    <row r="432" spans="1:10" x14ac:dyDescent="0.25">
      <c r="A432" s="82" t="s">
        <v>221</v>
      </c>
      <c r="B432" s="83" t="s">
        <v>222</v>
      </c>
      <c r="C432" s="84" t="s">
        <v>917</v>
      </c>
      <c r="D432" s="273">
        <v>0</v>
      </c>
      <c r="E432" s="273">
        <v>0</v>
      </c>
      <c r="F432" s="287">
        <f t="shared" si="3"/>
        <v>0</v>
      </c>
      <c r="G432" s="289">
        <v>0</v>
      </c>
      <c r="H432" s="184"/>
    </row>
    <row r="433" spans="1:8" x14ac:dyDescent="0.25">
      <c r="A433" s="82" t="s">
        <v>223</v>
      </c>
      <c r="B433" s="83" t="s">
        <v>224</v>
      </c>
      <c r="C433" s="84" t="s">
        <v>917</v>
      </c>
      <c r="D433" s="273">
        <v>0</v>
      </c>
      <c r="E433" s="273">
        <v>0</v>
      </c>
      <c r="F433" s="287">
        <f t="shared" si="3"/>
        <v>0</v>
      </c>
      <c r="G433" s="289">
        <v>0</v>
      </c>
      <c r="H433" s="184"/>
    </row>
    <row r="434" spans="1:8" x14ac:dyDescent="0.25">
      <c r="A434" s="82" t="s">
        <v>225</v>
      </c>
      <c r="B434" s="83" t="s">
        <v>828</v>
      </c>
      <c r="C434" s="84" t="s">
        <v>917</v>
      </c>
      <c r="D434" s="273">
        <v>0</v>
      </c>
      <c r="E434" s="273">
        <v>0</v>
      </c>
      <c r="F434" s="287">
        <f t="shared" si="3"/>
        <v>0</v>
      </c>
      <c r="G434" s="289">
        <v>0</v>
      </c>
      <c r="H434" s="184"/>
    </row>
    <row r="435" spans="1:8" x14ac:dyDescent="0.25">
      <c r="A435" s="82" t="s">
        <v>226</v>
      </c>
      <c r="B435" s="83" t="s">
        <v>227</v>
      </c>
      <c r="C435" s="84" t="s">
        <v>917</v>
      </c>
      <c r="D435" s="273">
        <v>0</v>
      </c>
      <c r="E435" s="273">
        <v>0</v>
      </c>
      <c r="F435" s="287">
        <f t="shared" si="3"/>
        <v>0</v>
      </c>
      <c r="G435" s="289">
        <v>0</v>
      </c>
      <c r="H435" s="184"/>
    </row>
    <row r="436" spans="1:8" x14ac:dyDescent="0.25">
      <c r="A436" s="82" t="s">
        <v>228</v>
      </c>
      <c r="B436" s="83" t="s">
        <v>229</v>
      </c>
      <c r="C436" s="84" t="s">
        <v>917</v>
      </c>
      <c r="D436" s="273">
        <v>0</v>
      </c>
      <c r="E436" s="273">
        <v>0</v>
      </c>
      <c r="F436" s="287">
        <f t="shared" si="3"/>
        <v>0</v>
      </c>
      <c r="G436" s="289">
        <v>0</v>
      </c>
      <c r="H436" s="184"/>
    </row>
    <row r="437" spans="1:8" x14ac:dyDescent="0.25">
      <c r="A437" s="82" t="s">
        <v>230</v>
      </c>
      <c r="B437" s="85" t="s">
        <v>231</v>
      </c>
      <c r="C437" s="84" t="s">
        <v>917</v>
      </c>
      <c r="D437" s="273">
        <v>0</v>
      </c>
      <c r="E437" s="273">
        <v>0</v>
      </c>
      <c r="F437" s="287">
        <f t="shared" si="3"/>
        <v>0</v>
      </c>
      <c r="G437" s="289">
        <v>0</v>
      </c>
      <c r="H437" s="184"/>
    </row>
    <row r="438" spans="1:8" ht="31.5" x14ac:dyDescent="0.25">
      <c r="A438" s="82" t="s">
        <v>232</v>
      </c>
      <c r="B438" s="120" t="s">
        <v>233</v>
      </c>
      <c r="C438" s="84" t="s">
        <v>917</v>
      </c>
      <c r="D438" s="273">
        <v>0</v>
      </c>
      <c r="E438" s="273">
        <v>0</v>
      </c>
      <c r="F438" s="287">
        <f>E438-D438</f>
        <v>0</v>
      </c>
      <c r="G438" s="289">
        <v>0</v>
      </c>
      <c r="H438" s="184"/>
    </row>
    <row r="439" spans="1:8" x14ac:dyDescent="0.25">
      <c r="A439" s="82" t="s">
        <v>234</v>
      </c>
      <c r="B439" s="85" t="s">
        <v>235</v>
      </c>
      <c r="C439" s="84" t="s">
        <v>917</v>
      </c>
      <c r="D439" s="273">
        <v>0</v>
      </c>
      <c r="E439" s="273">
        <v>0</v>
      </c>
      <c r="F439" s="287">
        <f>E439-D439</f>
        <v>0</v>
      </c>
      <c r="G439" s="289">
        <v>0</v>
      </c>
      <c r="H439" s="184"/>
    </row>
    <row r="440" spans="1:8" ht="31.5" x14ac:dyDescent="0.25">
      <c r="A440" s="82" t="s">
        <v>236</v>
      </c>
      <c r="B440" s="120" t="s">
        <v>237</v>
      </c>
      <c r="C440" s="84" t="s">
        <v>917</v>
      </c>
      <c r="D440" s="273">
        <v>0</v>
      </c>
      <c r="E440" s="273">
        <v>0</v>
      </c>
      <c r="F440" s="287">
        <f>E440-D440</f>
        <v>0</v>
      </c>
      <c r="G440" s="289">
        <v>0</v>
      </c>
      <c r="H440" s="184"/>
    </row>
    <row r="441" spans="1:8" x14ac:dyDescent="0.25">
      <c r="A441" s="82" t="s">
        <v>238</v>
      </c>
      <c r="B441" s="83" t="s">
        <v>239</v>
      </c>
      <c r="C441" s="84" t="s">
        <v>917</v>
      </c>
      <c r="D441" s="273">
        <v>0</v>
      </c>
      <c r="E441" s="273">
        <v>0</v>
      </c>
      <c r="F441" s="287">
        <f>E441-D441</f>
        <v>0</v>
      </c>
      <c r="G441" s="289">
        <v>0</v>
      </c>
      <c r="H441" s="184"/>
    </row>
    <row r="442" spans="1:8" ht="16.5" thickBot="1" x14ac:dyDescent="0.3">
      <c r="A442" s="123" t="s">
        <v>240</v>
      </c>
      <c r="B442" s="149" t="s">
        <v>241</v>
      </c>
      <c r="C442" s="84" t="s">
        <v>917</v>
      </c>
      <c r="D442" s="273">
        <v>0</v>
      </c>
      <c r="E442" s="273">
        <v>0</v>
      </c>
      <c r="F442" s="287">
        <f>E442-D442</f>
        <v>0</v>
      </c>
      <c r="G442" s="291">
        <v>0</v>
      </c>
      <c r="H442" s="185"/>
    </row>
    <row r="443" spans="1:8" x14ac:dyDescent="0.25">
      <c r="A443" s="106" t="s">
        <v>351</v>
      </c>
      <c r="B443" s="107" t="s">
        <v>344</v>
      </c>
      <c r="C443" s="150" t="s">
        <v>442</v>
      </c>
      <c r="D443" s="171"/>
      <c r="E443" s="172"/>
      <c r="F443" s="172"/>
      <c r="G443" s="173"/>
      <c r="H443" s="174"/>
    </row>
    <row r="444" spans="1:8" ht="47.25" x14ac:dyDescent="0.25">
      <c r="A444" s="151" t="s">
        <v>829</v>
      </c>
      <c r="B444" s="83" t="s">
        <v>830</v>
      </c>
      <c r="C444" s="84" t="s">
        <v>917</v>
      </c>
      <c r="D444" s="175"/>
      <c r="E444" s="176"/>
      <c r="F444" s="176"/>
      <c r="G444" s="177"/>
      <c r="H444" s="178"/>
    </row>
    <row r="445" spans="1:8" x14ac:dyDescent="0.25">
      <c r="A445" s="151" t="s">
        <v>354</v>
      </c>
      <c r="B445" s="85" t="s">
        <v>831</v>
      </c>
      <c r="C445" s="84" t="s">
        <v>917</v>
      </c>
      <c r="D445" s="175"/>
      <c r="E445" s="176"/>
      <c r="F445" s="176"/>
      <c r="G445" s="177"/>
      <c r="H445" s="178"/>
    </row>
    <row r="446" spans="1:8" ht="31.5" x14ac:dyDescent="0.25">
      <c r="A446" s="151" t="s">
        <v>355</v>
      </c>
      <c r="B446" s="85" t="s">
        <v>832</v>
      </c>
      <c r="C446" s="84" t="s">
        <v>917</v>
      </c>
      <c r="D446" s="175"/>
      <c r="E446" s="176"/>
      <c r="F446" s="176"/>
      <c r="G446" s="177"/>
      <c r="H446" s="178"/>
    </row>
    <row r="447" spans="1:8" x14ac:dyDescent="0.25">
      <c r="A447" s="151" t="s">
        <v>356</v>
      </c>
      <c r="B447" s="85" t="s">
        <v>833</v>
      </c>
      <c r="C447" s="84" t="s">
        <v>917</v>
      </c>
      <c r="D447" s="175"/>
      <c r="E447" s="176"/>
      <c r="F447" s="176"/>
      <c r="G447" s="177"/>
      <c r="H447" s="178"/>
    </row>
    <row r="448" spans="1:8" ht="31.5" x14ac:dyDescent="0.25">
      <c r="A448" s="151" t="s">
        <v>357</v>
      </c>
      <c r="B448" s="83" t="s">
        <v>834</v>
      </c>
      <c r="C448" s="152" t="s">
        <v>442</v>
      </c>
      <c r="D448" s="175"/>
      <c r="E448" s="176"/>
      <c r="F448" s="176"/>
      <c r="G448" s="177"/>
      <c r="H448" s="178"/>
    </row>
    <row r="449" spans="1:8" x14ac:dyDescent="0.25">
      <c r="A449" s="151" t="s">
        <v>835</v>
      </c>
      <c r="B449" s="85" t="s">
        <v>836</v>
      </c>
      <c r="C449" s="84" t="s">
        <v>917</v>
      </c>
      <c r="D449" s="175"/>
      <c r="E449" s="176"/>
      <c r="F449" s="176"/>
      <c r="G449" s="177"/>
      <c r="H449" s="178"/>
    </row>
    <row r="450" spans="1:8" x14ac:dyDescent="0.25">
      <c r="A450" s="151" t="s">
        <v>837</v>
      </c>
      <c r="B450" s="85" t="s">
        <v>838</v>
      </c>
      <c r="C450" s="84" t="s">
        <v>917</v>
      </c>
      <c r="D450" s="175"/>
      <c r="E450" s="176"/>
      <c r="F450" s="176"/>
      <c r="G450" s="177"/>
      <c r="H450" s="178"/>
    </row>
    <row r="451" spans="1:8" ht="16.5" thickBot="1" x14ac:dyDescent="0.3">
      <c r="A451" s="153" t="s">
        <v>839</v>
      </c>
      <c r="B451" s="154" t="s">
        <v>840</v>
      </c>
      <c r="C451" s="138" t="s">
        <v>917</v>
      </c>
      <c r="D451" s="179"/>
      <c r="E451" s="180"/>
      <c r="F451" s="180"/>
      <c r="G451" s="181"/>
      <c r="H451" s="182"/>
    </row>
    <row r="454" spans="1:8" x14ac:dyDescent="0.25">
      <c r="A454" s="155" t="s">
        <v>841</v>
      </c>
    </row>
    <row r="455" spans="1:8" x14ac:dyDescent="0.25">
      <c r="A455" s="434" t="s">
        <v>842</v>
      </c>
      <c r="B455" s="434"/>
      <c r="C455" s="434"/>
      <c r="D455" s="434"/>
      <c r="E455" s="434"/>
      <c r="F455" s="434"/>
      <c r="G455" s="434"/>
      <c r="H455" s="434"/>
    </row>
    <row r="456" spans="1:8" x14ac:dyDescent="0.25">
      <c r="A456" s="434" t="s">
        <v>843</v>
      </c>
      <c r="B456" s="434"/>
      <c r="C456" s="434"/>
      <c r="D456" s="434"/>
      <c r="E456" s="434"/>
      <c r="F456" s="434"/>
      <c r="G456" s="434"/>
      <c r="H456" s="434"/>
    </row>
    <row r="457" spans="1:8" x14ac:dyDescent="0.25">
      <c r="A457" s="434" t="s">
        <v>844</v>
      </c>
      <c r="B457" s="434"/>
      <c r="C457" s="434"/>
      <c r="D457" s="434"/>
      <c r="E457" s="434"/>
      <c r="F457" s="434"/>
      <c r="G457" s="434"/>
      <c r="H457" s="434"/>
    </row>
    <row r="458" spans="1:8" ht="28.5" customHeight="1" x14ac:dyDescent="0.25">
      <c r="A458" s="435" t="s">
        <v>845</v>
      </c>
      <c r="B458" s="435"/>
      <c r="C458" s="435"/>
      <c r="D458" s="435"/>
      <c r="E458" s="435"/>
      <c r="F458" s="435"/>
      <c r="G458" s="435"/>
      <c r="H458" s="435"/>
    </row>
    <row r="459" spans="1:8" x14ac:dyDescent="0.25">
      <c r="A459" s="431" t="s">
        <v>846</v>
      </c>
      <c r="B459" s="431"/>
      <c r="C459" s="431"/>
      <c r="D459" s="431"/>
      <c r="E459" s="431"/>
      <c r="F459" s="431"/>
      <c r="G459" s="431"/>
      <c r="H459" s="431"/>
    </row>
  </sheetData>
  <mergeCells count="27">
    <mergeCell ref="A459:H459"/>
    <mergeCell ref="H370:H371"/>
    <mergeCell ref="A373:B373"/>
    <mergeCell ref="A455:H455"/>
    <mergeCell ref="A456:H456"/>
    <mergeCell ref="A457:H457"/>
    <mergeCell ref="A458:H458"/>
    <mergeCell ref="A370:A371"/>
    <mergeCell ref="B370:B371"/>
    <mergeCell ref="C370:C371"/>
    <mergeCell ref="D370:E370"/>
    <mergeCell ref="F370:G370"/>
    <mergeCell ref="H19:H20"/>
    <mergeCell ref="A22:H22"/>
    <mergeCell ref="A166:H166"/>
    <mergeCell ref="A318:H318"/>
    <mergeCell ref="A368:H369"/>
    <mergeCell ref="A19:A20"/>
    <mergeCell ref="B19:B20"/>
    <mergeCell ref="C19:C20"/>
    <mergeCell ref="D19:E19"/>
    <mergeCell ref="F19:G19"/>
    <mergeCell ref="A6:H7"/>
    <mergeCell ref="A12:B12"/>
    <mergeCell ref="A14:B14"/>
    <mergeCell ref="A15:B15"/>
    <mergeCell ref="A18:H18"/>
  </mergeCells>
  <pageMargins left="0.78740157480314965" right="0.39370078740157483" top="0.78740157480314965" bottom="0.78740157480314965" header="0.31496062992125984" footer="0.31496062992125984"/>
  <pageSetup paperSize="9" scale="79" fitToHeight="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D370"/>
  <sheetViews>
    <sheetView topLeftCell="A4" zoomScale="70" zoomScaleNormal="70" zoomScaleSheetLayoutView="55" workbookViewId="0">
      <pane xSplit="8" ySplit="17" topLeftCell="I39" activePane="bottomRight" state="frozen"/>
      <selection activeCell="A4" sqref="A4"/>
      <selection pane="topRight" activeCell="I4" sqref="I4"/>
      <selection pane="bottomLeft" activeCell="A21" sqref="A21"/>
      <selection pane="bottomRight" activeCell="X39" sqref="X39"/>
    </sheetView>
  </sheetViews>
  <sheetFormatPr defaultColWidth="9" defaultRowHeight="15.75" x14ac:dyDescent="0.25"/>
  <cols>
    <col min="1" max="1" width="11.25" style="13" customWidth="1"/>
    <col min="2" max="2" width="35.375" style="13" customWidth="1"/>
    <col min="3" max="3" width="17.375" style="163" customWidth="1"/>
    <col min="4" max="4" width="14" style="163" customWidth="1"/>
    <col min="5" max="5" width="11.875" style="163" customWidth="1"/>
    <col min="6" max="7" width="12.625" style="163" customWidth="1"/>
    <col min="8" max="8" width="11.875" style="163" customWidth="1"/>
    <col min="9" max="9" width="14.75" style="163" customWidth="1"/>
    <col min="10" max="10" width="11.875" style="13" customWidth="1"/>
    <col min="11" max="11" width="12.5" style="13" customWidth="1"/>
    <col min="12" max="12" width="14.125" style="13" customWidth="1"/>
    <col min="13" max="13" width="11.875" style="13" customWidth="1"/>
    <col min="14" max="14" width="12.5" style="13" customWidth="1"/>
    <col min="15" max="15" width="11.375" style="13" customWidth="1"/>
    <col min="16" max="19" width="8.75" style="13" customWidth="1"/>
    <col min="20" max="20" width="13" style="13" customWidth="1"/>
    <col min="21" max="21" width="13.25" style="13" customWidth="1"/>
    <col min="22" max="22" width="11.875" style="13" customWidth="1"/>
    <col min="23" max="23" width="14.375" style="13" customWidth="1"/>
    <col min="24" max="24" width="26.375" style="13" customWidth="1"/>
    <col min="25" max="25" width="12.125" style="13" customWidth="1"/>
    <col min="26" max="26" width="10.625" style="13" customWidth="1"/>
    <col min="27" max="27" width="22.75" style="13" customWidth="1"/>
    <col min="28" max="65" width="10.625" style="13" customWidth="1"/>
    <col min="66" max="66" width="12.125" style="13" customWidth="1"/>
    <col min="67" max="67" width="11.5" style="13" customWidth="1"/>
    <col min="68" max="68" width="14.125" style="13" customWidth="1"/>
    <col min="69" max="69" width="15.125" style="13" customWidth="1"/>
    <col min="70" max="70" width="13" style="13" customWidth="1"/>
    <col min="71" max="71" width="11.75" style="13" customWidth="1"/>
    <col min="72" max="72" width="17.5" style="13" customWidth="1"/>
    <col min="73" max="16384" width="9" style="13"/>
  </cols>
  <sheetData>
    <row r="1" spans="1:30" ht="18.75" x14ac:dyDescent="0.25">
      <c r="X1" s="16" t="s">
        <v>56</v>
      </c>
    </row>
    <row r="2" spans="1:30" ht="18.75" x14ac:dyDescent="0.3">
      <c r="X2" s="17" t="s">
        <v>0</v>
      </c>
    </row>
    <row r="3" spans="1:30" ht="18.75" x14ac:dyDescent="0.3">
      <c r="X3" s="17" t="s">
        <v>910</v>
      </c>
    </row>
    <row r="4" spans="1:30" ht="18.75" x14ac:dyDescent="0.3">
      <c r="A4" s="326" t="s">
        <v>924</v>
      </c>
      <c r="B4" s="326"/>
      <c r="C4" s="326"/>
      <c r="D4" s="326"/>
      <c r="E4" s="326"/>
      <c r="F4" s="326"/>
      <c r="G4" s="326"/>
      <c r="H4" s="326"/>
      <c r="I4" s="326"/>
      <c r="J4" s="326"/>
      <c r="K4" s="326"/>
      <c r="L4" s="326"/>
      <c r="M4" s="326"/>
      <c r="N4" s="326"/>
      <c r="O4" s="326"/>
      <c r="P4" s="326"/>
      <c r="Q4" s="326"/>
      <c r="R4" s="326"/>
      <c r="S4" s="326"/>
      <c r="T4" s="326"/>
      <c r="U4" s="326"/>
      <c r="V4" s="326"/>
      <c r="W4" s="326"/>
      <c r="X4" s="326"/>
      <c r="Y4" s="51"/>
      <c r="Z4" s="51"/>
      <c r="AA4" s="51"/>
      <c r="AB4" s="51"/>
      <c r="AC4" s="51"/>
    </row>
    <row r="5" spans="1:30" ht="18.75" customHeight="1" x14ac:dyDescent="0.3">
      <c r="A5" s="327" t="s">
        <v>1010</v>
      </c>
      <c r="B5" s="327"/>
      <c r="C5" s="327"/>
      <c r="D5" s="327"/>
      <c r="E5" s="327"/>
      <c r="F5" s="327"/>
      <c r="G5" s="327"/>
      <c r="H5" s="327"/>
      <c r="I5" s="327"/>
      <c r="J5" s="327"/>
      <c r="K5" s="327"/>
      <c r="L5" s="327"/>
      <c r="M5" s="327"/>
      <c r="N5" s="327"/>
      <c r="O5" s="327"/>
      <c r="P5" s="327"/>
      <c r="Q5" s="327"/>
      <c r="R5" s="327"/>
      <c r="S5" s="327"/>
      <c r="T5" s="327"/>
      <c r="U5" s="327"/>
      <c r="V5" s="327"/>
      <c r="W5" s="327"/>
      <c r="X5" s="327"/>
      <c r="Y5" s="52"/>
      <c r="Z5" s="52"/>
      <c r="AA5" s="52"/>
      <c r="AB5" s="52"/>
      <c r="AC5" s="52"/>
      <c r="AD5" s="52"/>
    </row>
    <row r="6" spans="1:30" ht="18.75" x14ac:dyDescent="0.3">
      <c r="A6" s="53"/>
      <c r="B6" s="53"/>
      <c r="C6" s="436"/>
      <c r="D6" s="436"/>
      <c r="E6" s="436"/>
      <c r="F6" s="436"/>
      <c r="G6" s="436"/>
      <c r="H6" s="436"/>
      <c r="I6" s="436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</row>
    <row r="7" spans="1:30" ht="18.75" customHeight="1" x14ac:dyDescent="0.3">
      <c r="A7" s="327" t="s">
        <v>985</v>
      </c>
      <c r="B7" s="327"/>
      <c r="C7" s="327"/>
      <c r="D7" s="327"/>
      <c r="E7" s="327"/>
      <c r="F7" s="327"/>
      <c r="G7" s="327"/>
      <c r="H7" s="327"/>
      <c r="I7" s="327"/>
      <c r="J7" s="327"/>
      <c r="K7" s="327"/>
      <c r="L7" s="327"/>
      <c r="M7" s="327"/>
      <c r="N7" s="327"/>
      <c r="O7" s="327"/>
      <c r="P7" s="327"/>
      <c r="Q7" s="327"/>
      <c r="R7" s="327"/>
      <c r="S7" s="327"/>
      <c r="T7" s="327"/>
      <c r="U7" s="327"/>
      <c r="V7" s="327"/>
      <c r="W7" s="327"/>
      <c r="X7" s="327"/>
      <c r="Y7" s="52"/>
      <c r="Z7" s="52"/>
      <c r="AA7" s="52"/>
      <c r="AB7" s="52"/>
      <c r="AC7" s="52"/>
    </row>
    <row r="8" spans="1:30" x14ac:dyDescent="0.25">
      <c r="A8" s="321" t="s">
        <v>69</v>
      </c>
      <c r="B8" s="321"/>
      <c r="C8" s="321"/>
      <c r="D8" s="321"/>
      <c r="E8" s="321"/>
      <c r="F8" s="321"/>
      <c r="G8" s="321"/>
      <c r="H8" s="321"/>
      <c r="I8" s="321"/>
      <c r="J8" s="321"/>
      <c r="K8" s="321"/>
      <c r="L8" s="321"/>
      <c r="M8" s="321"/>
      <c r="N8" s="321"/>
      <c r="O8" s="321"/>
      <c r="P8" s="321"/>
      <c r="Q8" s="321"/>
      <c r="R8" s="321"/>
      <c r="S8" s="321"/>
      <c r="T8" s="321"/>
      <c r="U8" s="321"/>
      <c r="V8" s="321"/>
      <c r="W8" s="321"/>
      <c r="X8" s="321"/>
      <c r="Y8" s="18"/>
      <c r="Z8" s="18"/>
      <c r="AA8" s="18"/>
      <c r="AB8" s="18"/>
      <c r="AC8" s="18"/>
    </row>
    <row r="9" spans="1:30" x14ac:dyDescent="0.25">
      <c r="A9" s="45"/>
      <c r="B9" s="45"/>
      <c r="C9" s="226"/>
      <c r="D9" s="226"/>
      <c r="E9" s="226"/>
      <c r="F9" s="226"/>
      <c r="G9" s="226"/>
      <c r="H9" s="226"/>
      <c r="I9" s="226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</row>
    <row r="10" spans="1:30" ht="18.75" x14ac:dyDescent="0.3">
      <c r="A10" s="328" t="s">
        <v>994</v>
      </c>
      <c r="B10" s="328"/>
      <c r="C10" s="328"/>
      <c r="D10" s="328"/>
      <c r="E10" s="328"/>
      <c r="F10" s="328"/>
      <c r="G10" s="328"/>
      <c r="H10" s="328"/>
      <c r="I10" s="328"/>
      <c r="J10" s="328"/>
      <c r="K10" s="328"/>
      <c r="L10" s="328"/>
      <c r="M10" s="328"/>
      <c r="N10" s="328"/>
      <c r="O10" s="328"/>
      <c r="P10" s="328"/>
      <c r="Q10" s="328"/>
      <c r="R10" s="328"/>
      <c r="S10" s="328"/>
      <c r="T10" s="328"/>
      <c r="U10" s="328"/>
      <c r="V10" s="328"/>
      <c r="W10" s="328"/>
      <c r="X10" s="328"/>
      <c r="Y10" s="54"/>
      <c r="Z10" s="54"/>
      <c r="AA10" s="54"/>
      <c r="AB10" s="54"/>
      <c r="AC10" s="54"/>
    </row>
    <row r="11" spans="1:30" ht="18.75" x14ac:dyDescent="0.3">
      <c r="A11" s="338"/>
      <c r="B11" s="338"/>
      <c r="C11" s="338"/>
      <c r="D11" s="338"/>
      <c r="E11" s="338"/>
      <c r="F11" s="338"/>
      <c r="G11" s="338"/>
      <c r="H11" s="338"/>
      <c r="I11" s="338"/>
      <c r="J11" s="338"/>
      <c r="K11" s="338"/>
      <c r="L11" s="338"/>
      <c r="M11" s="338"/>
      <c r="N11" s="338"/>
      <c r="O11" s="338"/>
      <c r="P11" s="338"/>
      <c r="Q11" s="338"/>
      <c r="R11" s="338"/>
      <c r="S11" s="338"/>
      <c r="T11" s="338"/>
      <c r="U11" s="338"/>
      <c r="V11" s="338"/>
      <c r="W11" s="338"/>
      <c r="X11" s="338"/>
      <c r="AC11" s="17"/>
    </row>
    <row r="12" spans="1:30" ht="18.75" x14ac:dyDescent="0.25">
      <c r="A12" s="320" t="s">
        <v>55</v>
      </c>
      <c r="B12" s="320"/>
      <c r="C12" s="320"/>
      <c r="D12" s="320"/>
      <c r="E12" s="320"/>
      <c r="F12" s="320"/>
      <c r="G12" s="320"/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320"/>
      <c r="S12" s="320"/>
      <c r="T12" s="320"/>
      <c r="U12" s="320"/>
      <c r="V12" s="320"/>
      <c r="W12" s="320"/>
      <c r="X12" s="320"/>
      <c r="Y12" s="69"/>
      <c r="Z12" s="69"/>
      <c r="AA12" s="69"/>
      <c r="AB12" s="55"/>
      <c r="AC12" s="55"/>
    </row>
    <row r="13" spans="1:30" x14ac:dyDescent="0.25">
      <c r="A13" s="321" t="s">
        <v>169</v>
      </c>
      <c r="B13" s="321"/>
      <c r="C13" s="321"/>
      <c r="D13" s="321"/>
      <c r="E13" s="321"/>
      <c r="F13" s="321"/>
      <c r="G13" s="321"/>
      <c r="H13" s="321"/>
      <c r="I13" s="321"/>
      <c r="J13" s="321"/>
      <c r="K13" s="321"/>
      <c r="L13" s="321"/>
      <c r="M13" s="321"/>
      <c r="N13" s="321"/>
      <c r="O13" s="321"/>
      <c r="P13" s="321"/>
      <c r="Q13" s="321"/>
      <c r="R13" s="321"/>
      <c r="S13" s="321"/>
      <c r="T13" s="321"/>
      <c r="U13" s="321"/>
      <c r="V13" s="321"/>
      <c r="W13" s="321"/>
      <c r="X13" s="321"/>
      <c r="Y13" s="18"/>
      <c r="Z13" s="18"/>
      <c r="AA13" s="18"/>
      <c r="AB13" s="18"/>
      <c r="AC13" s="18"/>
    </row>
    <row r="14" spans="1:30" x14ac:dyDescent="0.25">
      <c r="A14" s="339"/>
      <c r="B14" s="339"/>
      <c r="C14" s="339"/>
      <c r="D14" s="339"/>
      <c r="E14" s="339"/>
      <c r="F14" s="339"/>
      <c r="G14" s="339"/>
      <c r="H14" s="339"/>
      <c r="I14" s="339"/>
      <c r="J14" s="339"/>
      <c r="K14" s="339"/>
      <c r="L14" s="339"/>
      <c r="M14" s="339"/>
      <c r="N14" s="339"/>
      <c r="O14" s="339"/>
      <c r="P14" s="339"/>
      <c r="Q14" s="339"/>
      <c r="R14" s="339"/>
      <c r="S14" s="339"/>
      <c r="T14" s="339"/>
      <c r="U14" s="339"/>
      <c r="V14" s="339"/>
      <c r="W14" s="339"/>
      <c r="X14" s="339"/>
    </row>
    <row r="15" spans="1:30" ht="30.75" customHeight="1" x14ac:dyDescent="0.25">
      <c r="A15" s="319" t="s">
        <v>64</v>
      </c>
      <c r="B15" s="319" t="s">
        <v>18</v>
      </c>
      <c r="C15" s="437" t="s">
        <v>5</v>
      </c>
      <c r="D15" s="319" t="s">
        <v>921</v>
      </c>
      <c r="E15" s="319"/>
      <c r="F15" s="319"/>
      <c r="G15" s="319"/>
      <c r="H15" s="319"/>
      <c r="I15" s="319"/>
      <c r="J15" s="319"/>
      <c r="K15" s="319"/>
      <c r="L15" s="319"/>
      <c r="M15" s="319"/>
      <c r="N15" s="319" t="s">
        <v>851</v>
      </c>
      <c r="O15" s="319"/>
      <c r="P15" s="319"/>
      <c r="Q15" s="319"/>
      <c r="R15" s="319"/>
      <c r="S15" s="319"/>
      <c r="T15" s="319"/>
      <c r="U15" s="319"/>
      <c r="V15" s="319"/>
      <c r="W15" s="319"/>
      <c r="X15" s="319" t="s">
        <v>7</v>
      </c>
    </row>
    <row r="16" spans="1:30" ht="30.75" customHeight="1" x14ac:dyDescent="0.25">
      <c r="A16" s="319"/>
      <c r="B16" s="319"/>
      <c r="C16" s="438"/>
      <c r="D16" s="319" t="s">
        <v>995</v>
      </c>
      <c r="E16" s="319"/>
      <c r="F16" s="319"/>
      <c r="G16" s="319"/>
      <c r="H16" s="319"/>
      <c r="I16" s="319"/>
      <c r="J16" s="319"/>
      <c r="K16" s="319"/>
      <c r="L16" s="319"/>
      <c r="M16" s="319"/>
      <c r="N16" s="319"/>
      <c r="O16" s="319"/>
      <c r="P16" s="319"/>
      <c r="Q16" s="319"/>
      <c r="R16" s="319"/>
      <c r="S16" s="319"/>
      <c r="T16" s="319"/>
      <c r="U16" s="319"/>
      <c r="V16" s="319"/>
      <c r="W16" s="319"/>
      <c r="X16" s="319"/>
    </row>
    <row r="17" spans="1:24" ht="42.75" customHeight="1" x14ac:dyDescent="0.25">
      <c r="A17" s="319"/>
      <c r="B17" s="319"/>
      <c r="C17" s="438"/>
      <c r="D17" s="439" t="s">
        <v>9</v>
      </c>
      <c r="E17" s="439"/>
      <c r="F17" s="439"/>
      <c r="G17" s="439"/>
      <c r="H17" s="439"/>
      <c r="I17" s="319" t="s">
        <v>10</v>
      </c>
      <c r="J17" s="319"/>
      <c r="K17" s="319"/>
      <c r="L17" s="319"/>
      <c r="M17" s="319"/>
      <c r="N17" s="332" t="s">
        <v>26</v>
      </c>
      <c r="O17" s="332"/>
      <c r="P17" s="332" t="s">
        <v>14</v>
      </c>
      <c r="Q17" s="332"/>
      <c r="R17" s="333" t="s">
        <v>62</v>
      </c>
      <c r="S17" s="333"/>
      <c r="T17" s="332" t="s">
        <v>65</v>
      </c>
      <c r="U17" s="332"/>
      <c r="V17" s="332" t="s">
        <v>15</v>
      </c>
      <c r="W17" s="332"/>
      <c r="X17" s="319"/>
    </row>
    <row r="18" spans="1:24" ht="143.25" customHeight="1" x14ac:dyDescent="0.25">
      <c r="A18" s="319"/>
      <c r="B18" s="319"/>
      <c r="C18" s="438"/>
      <c r="D18" s="440" t="s">
        <v>26</v>
      </c>
      <c r="E18" s="440" t="s">
        <v>14</v>
      </c>
      <c r="F18" s="441" t="s">
        <v>62</v>
      </c>
      <c r="G18" s="440" t="s">
        <v>65</v>
      </c>
      <c r="H18" s="440" t="s">
        <v>15</v>
      </c>
      <c r="I18" s="440" t="s">
        <v>16</v>
      </c>
      <c r="J18" s="334" t="s">
        <v>14</v>
      </c>
      <c r="K18" s="336" t="s">
        <v>62</v>
      </c>
      <c r="L18" s="334" t="s">
        <v>65</v>
      </c>
      <c r="M18" s="334" t="s">
        <v>15</v>
      </c>
      <c r="N18" s="332"/>
      <c r="O18" s="332"/>
      <c r="P18" s="332"/>
      <c r="Q18" s="332"/>
      <c r="R18" s="333"/>
      <c r="S18" s="333"/>
      <c r="T18" s="332"/>
      <c r="U18" s="332"/>
      <c r="V18" s="332"/>
      <c r="W18" s="332"/>
      <c r="X18" s="319"/>
    </row>
    <row r="19" spans="1:24" ht="47.25" x14ac:dyDescent="0.25">
      <c r="A19" s="319"/>
      <c r="B19" s="319"/>
      <c r="C19" s="442"/>
      <c r="D19" s="443"/>
      <c r="E19" s="443"/>
      <c r="F19" s="444"/>
      <c r="G19" s="443"/>
      <c r="H19" s="443"/>
      <c r="I19" s="443"/>
      <c r="J19" s="335"/>
      <c r="K19" s="337"/>
      <c r="L19" s="335"/>
      <c r="M19" s="335"/>
      <c r="N19" s="87" t="s">
        <v>920</v>
      </c>
      <c r="O19" s="87" t="s">
        <v>8</v>
      </c>
      <c r="P19" s="87" t="s">
        <v>920</v>
      </c>
      <c r="Q19" s="87" t="s">
        <v>8</v>
      </c>
      <c r="R19" s="87" t="s">
        <v>920</v>
      </c>
      <c r="S19" s="87" t="s">
        <v>8</v>
      </c>
      <c r="T19" s="87" t="s">
        <v>920</v>
      </c>
      <c r="U19" s="87" t="s">
        <v>8</v>
      </c>
      <c r="V19" s="87" t="s">
        <v>920</v>
      </c>
      <c r="W19" s="87" t="s">
        <v>8</v>
      </c>
      <c r="X19" s="319"/>
    </row>
    <row r="20" spans="1:24" ht="26.25" customHeight="1" x14ac:dyDescent="0.25">
      <c r="A20" s="87">
        <v>1</v>
      </c>
      <c r="B20" s="87">
        <f>A20+1</f>
        <v>2</v>
      </c>
      <c r="C20" s="199">
        <v>3</v>
      </c>
      <c r="D20" s="199">
        <v>4</v>
      </c>
      <c r="E20" s="199">
        <f t="shared" ref="E20:M20" si="0">D20+1</f>
        <v>5</v>
      </c>
      <c r="F20" s="199">
        <f t="shared" si="0"/>
        <v>6</v>
      </c>
      <c r="G20" s="199">
        <f t="shared" si="0"/>
        <v>7</v>
      </c>
      <c r="H20" s="199">
        <f t="shared" si="0"/>
        <v>8</v>
      </c>
      <c r="I20" s="199">
        <f t="shared" si="0"/>
        <v>9</v>
      </c>
      <c r="J20" s="87">
        <f t="shared" si="0"/>
        <v>10</v>
      </c>
      <c r="K20" s="87">
        <f t="shared" si="0"/>
        <v>11</v>
      </c>
      <c r="L20" s="87">
        <f t="shared" si="0"/>
        <v>12</v>
      </c>
      <c r="M20" s="87">
        <f t="shared" si="0"/>
        <v>13</v>
      </c>
      <c r="N20" s="87">
        <f t="shared" ref="N20:X20" si="1">M20+1</f>
        <v>14</v>
      </c>
      <c r="O20" s="87">
        <f t="shared" si="1"/>
        <v>15</v>
      </c>
      <c r="P20" s="87">
        <f t="shared" si="1"/>
        <v>16</v>
      </c>
      <c r="Q20" s="87">
        <f t="shared" si="1"/>
        <v>17</v>
      </c>
      <c r="R20" s="87">
        <f t="shared" si="1"/>
        <v>18</v>
      </c>
      <c r="S20" s="87">
        <f t="shared" si="1"/>
        <v>19</v>
      </c>
      <c r="T20" s="87">
        <f t="shared" si="1"/>
        <v>20</v>
      </c>
      <c r="U20" s="87">
        <f t="shared" si="1"/>
        <v>21</v>
      </c>
      <c r="V20" s="87">
        <f t="shared" si="1"/>
        <v>22</v>
      </c>
      <c r="W20" s="87">
        <f t="shared" si="1"/>
        <v>23</v>
      </c>
      <c r="X20" s="87">
        <f t="shared" si="1"/>
        <v>24</v>
      </c>
    </row>
    <row r="21" spans="1:24" ht="132.75" customHeight="1" x14ac:dyDescent="0.25">
      <c r="A21" s="195" t="s">
        <v>937</v>
      </c>
      <c r="B21" s="196" t="s">
        <v>938</v>
      </c>
      <c r="C21" s="197" t="s">
        <v>939</v>
      </c>
      <c r="D21" s="445">
        <f>E21+F21+G21+H21</f>
        <v>1.0352159999999999</v>
      </c>
      <c r="E21" s="445">
        <v>0</v>
      </c>
      <c r="F21" s="445">
        <v>0</v>
      </c>
      <c r="G21" s="445">
        <v>1.0352159999999999</v>
      </c>
      <c r="H21" s="445">
        <v>0</v>
      </c>
      <c r="I21" s="445">
        <f>J21+K21+L21+M21</f>
        <v>0</v>
      </c>
      <c r="J21" s="445">
        <v>0</v>
      </c>
      <c r="K21" s="445">
        <v>0</v>
      </c>
      <c r="L21" s="445">
        <v>0</v>
      </c>
      <c r="M21" s="445">
        <v>0</v>
      </c>
      <c r="N21" s="445">
        <f>D21-I21</f>
        <v>1.0352159999999999</v>
      </c>
      <c r="O21" s="445">
        <f t="shared" ref="O21:O32" si="2">IFERROR(N21/D21*100,0)</f>
        <v>100</v>
      </c>
      <c r="P21" s="445">
        <v>0</v>
      </c>
      <c r="Q21" s="445">
        <v>0</v>
      </c>
      <c r="R21" s="445">
        <v>0</v>
      </c>
      <c r="S21" s="445">
        <v>0</v>
      </c>
      <c r="T21" s="445"/>
      <c r="U21" s="445">
        <f>IFERROR(T21/G21*100,0)</f>
        <v>0</v>
      </c>
      <c r="V21" s="445">
        <v>0</v>
      </c>
      <c r="W21" s="445">
        <v>0</v>
      </c>
      <c r="X21" s="199"/>
    </row>
    <row r="22" spans="1:24" ht="132.75" customHeight="1" x14ac:dyDescent="0.25">
      <c r="A22" s="195" t="s">
        <v>940</v>
      </c>
      <c r="B22" s="196" t="s">
        <v>941</v>
      </c>
      <c r="C22" s="197" t="s">
        <v>942</v>
      </c>
      <c r="D22" s="445">
        <f t="shared" ref="D22:D39" si="3">E22+F22+G22+H22</f>
        <v>2.3474663307912</v>
      </c>
      <c r="E22" s="445">
        <v>0</v>
      </c>
      <c r="F22" s="445">
        <v>0</v>
      </c>
      <c r="G22" s="445">
        <v>2.3474663307912</v>
      </c>
      <c r="H22" s="445">
        <v>0</v>
      </c>
      <c r="I22" s="445">
        <f t="shared" ref="I22:I38" si="4">J22+K22+L22+M22</f>
        <v>0</v>
      </c>
      <c r="J22" s="445">
        <v>0</v>
      </c>
      <c r="K22" s="445">
        <v>0</v>
      </c>
      <c r="L22" s="445">
        <v>0</v>
      </c>
      <c r="M22" s="445">
        <v>0</v>
      </c>
      <c r="N22" s="445">
        <f t="shared" ref="N22:N38" si="5">D22-I22</f>
        <v>2.3474663307912</v>
      </c>
      <c r="O22" s="445">
        <f t="shared" si="2"/>
        <v>100</v>
      </c>
      <c r="P22" s="445">
        <v>0</v>
      </c>
      <c r="Q22" s="445">
        <v>0</v>
      </c>
      <c r="R22" s="445">
        <v>0</v>
      </c>
      <c r="S22" s="445">
        <v>0</v>
      </c>
      <c r="T22" s="445"/>
      <c r="U22" s="445">
        <f t="shared" ref="U22:U39" si="6">IFERROR(T22/G22*100,0)</f>
        <v>0</v>
      </c>
      <c r="V22" s="445">
        <v>0</v>
      </c>
      <c r="W22" s="445">
        <v>0</v>
      </c>
      <c r="X22" s="199"/>
    </row>
    <row r="23" spans="1:24" ht="132.75" customHeight="1" x14ac:dyDescent="0.25">
      <c r="A23" s="195" t="s">
        <v>943</v>
      </c>
      <c r="B23" s="196" t="s">
        <v>944</v>
      </c>
      <c r="C23" s="197" t="s">
        <v>926</v>
      </c>
      <c r="D23" s="445">
        <f t="shared" si="3"/>
        <v>2.9660000000000002</v>
      </c>
      <c r="E23" s="445">
        <v>0</v>
      </c>
      <c r="F23" s="445">
        <v>0</v>
      </c>
      <c r="G23" s="445">
        <v>2.9660000000000002</v>
      </c>
      <c r="H23" s="445">
        <v>0</v>
      </c>
      <c r="I23" s="445">
        <f t="shared" si="4"/>
        <v>0</v>
      </c>
      <c r="J23" s="445">
        <v>0</v>
      </c>
      <c r="K23" s="445">
        <v>0</v>
      </c>
      <c r="L23" s="445">
        <v>0</v>
      </c>
      <c r="M23" s="445">
        <v>0</v>
      </c>
      <c r="N23" s="445">
        <f t="shared" si="5"/>
        <v>2.9660000000000002</v>
      </c>
      <c r="O23" s="445">
        <f t="shared" si="2"/>
        <v>100</v>
      </c>
      <c r="P23" s="445">
        <v>0</v>
      </c>
      <c r="Q23" s="445">
        <v>0</v>
      </c>
      <c r="R23" s="445">
        <v>0</v>
      </c>
      <c r="S23" s="445">
        <v>0</v>
      </c>
      <c r="T23" s="445"/>
      <c r="U23" s="445">
        <f t="shared" si="6"/>
        <v>0</v>
      </c>
      <c r="V23" s="445">
        <v>0</v>
      </c>
      <c r="W23" s="445">
        <v>0</v>
      </c>
      <c r="X23" s="199"/>
    </row>
    <row r="24" spans="1:24" ht="132.75" customHeight="1" x14ac:dyDescent="0.25">
      <c r="A24" s="195" t="s">
        <v>945</v>
      </c>
      <c r="B24" s="196" t="s">
        <v>946</v>
      </c>
      <c r="C24" s="197" t="s">
        <v>927</v>
      </c>
      <c r="D24" s="445">
        <f t="shared" si="3"/>
        <v>0</v>
      </c>
      <c r="E24" s="445">
        <v>0</v>
      </c>
      <c r="F24" s="445">
        <v>0</v>
      </c>
      <c r="G24" s="445">
        <v>0</v>
      </c>
      <c r="H24" s="445">
        <v>0</v>
      </c>
      <c r="I24" s="445">
        <f t="shared" si="4"/>
        <v>0</v>
      </c>
      <c r="J24" s="445">
        <v>0</v>
      </c>
      <c r="K24" s="445">
        <v>0</v>
      </c>
      <c r="L24" s="445">
        <v>0</v>
      </c>
      <c r="M24" s="445">
        <v>0</v>
      </c>
      <c r="N24" s="445">
        <f t="shared" si="5"/>
        <v>0</v>
      </c>
      <c r="O24" s="445">
        <f t="shared" si="2"/>
        <v>0</v>
      </c>
      <c r="P24" s="445">
        <v>0</v>
      </c>
      <c r="Q24" s="445">
        <v>0</v>
      </c>
      <c r="R24" s="445">
        <v>0</v>
      </c>
      <c r="S24" s="445">
        <v>0</v>
      </c>
      <c r="T24" s="445"/>
      <c r="U24" s="445">
        <f t="shared" si="6"/>
        <v>0</v>
      </c>
      <c r="V24" s="445">
        <v>0</v>
      </c>
      <c r="W24" s="445">
        <v>0</v>
      </c>
      <c r="X24" s="199"/>
    </row>
    <row r="25" spans="1:24" ht="132.75" customHeight="1" x14ac:dyDescent="0.25">
      <c r="A25" s="195" t="s">
        <v>947</v>
      </c>
      <c r="B25" s="196" t="s">
        <v>948</v>
      </c>
      <c r="C25" s="197" t="s">
        <v>928</v>
      </c>
      <c r="D25" s="445">
        <f t="shared" si="3"/>
        <v>1.244187336</v>
      </c>
      <c r="E25" s="445">
        <v>0</v>
      </c>
      <c r="F25" s="445">
        <v>0</v>
      </c>
      <c r="G25" s="445">
        <v>1.244187336</v>
      </c>
      <c r="H25" s="445">
        <v>0</v>
      </c>
      <c r="I25" s="445">
        <f t="shared" si="4"/>
        <v>0</v>
      </c>
      <c r="J25" s="445">
        <v>0</v>
      </c>
      <c r="K25" s="445">
        <v>0</v>
      </c>
      <c r="L25" s="445">
        <v>0</v>
      </c>
      <c r="M25" s="445">
        <v>0</v>
      </c>
      <c r="N25" s="445">
        <f t="shared" si="5"/>
        <v>1.244187336</v>
      </c>
      <c r="O25" s="445">
        <f t="shared" si="2"/>
        <v>100</v>
      </c>
      <c r="P25" s="445">
        <v>0</v>
      </c>
      <c r="Q25" s="445">
        <v>0</v>
      </c>
      <c r="R25" s="445">
        <v>0</v>
      </c>
      <c r="S25" s="445">
        <v>0</v>
      </c>
      <c r="T25" s="445"/>
      <c r="U25" s="445">
        <f t="shared" si="6"/>
        <v>0</v>
      </c>
      <c r="V25" s="445">
        <v>0</v>
      </c>
      <c r="W25" s="445">
        <v>0</v>
      </c>
      <c r="X25" s="199"/>
    </row>
    <row r="26" spans="1:24" ht="132.75" customHeight="1" x14ac:dyDescent="0.25">
      <c r="A26" s="195" t="s">
        <v>949</v>
      </c>
      <c r="B26" s="196" t="s">
        <v>950</v>
      </c>
      <c r="C26" s="197" t="s">
        <v>929</v>
      </c>
      <c r="D26" s="445">
        <f t="shared" si="3"/>
        <v>5.5309441248000004</v>
      </c>
      <c r="E26" s="445">
        <v>0</v>
      </c>
      <c r="F26" s="445">
        <v>0</v>
      </c>
      <c r="G26" s="445">
        <v>5.5309441248000004</v>
      </c>
      <c r="H26" s="445">
        <v>0</v>
      </c>
      <c r="I26" s="445">
        <f t="shared" si="4"/>
        <v>0</v>
      </c>
      <c r="J26" s="445">
        <v>0</v>
      </c>
      <c r="K26" s="445">
        <v>0</v>
      </c>
      <c r="L26" s="445">
        <v>0</v>
      </c>
      <c r="M26" s="445">
        <v>0</v>
      </c>
      <c r="N26" s="445">
        <f t="shared" si="5"/>
        <v>5.5309441248000004</v>
      </c>
      <c r="O26" s="445">
        <f t="shared" si="2"/>
        <v>100</v>
      </c>
      <c r="P26" s="445">
        <v>0</v>
      </c>
      <c r="Q26" s="445">
        <v>0</v>
      </c>
      <c r="R26" s="445">
        <v>0</v>
      </c>
      <c r="S26" s="445">
        <v>0</v>
      </c>
      <c r="T26" s="445"/>
      <c r="U26" s="445">
        <f t="shared" si="6"/>
        <v>0</v>
      </c>
      <c r="V26" s="445">
        <v>0</v>
      </c>
      <c r="W26" s="445">
        <v>0</v>
      </c>
      <c r="X26" s="199"/>
    </row>
    <row r="27" spans="1:24" ht="132.75" customHeight="1" x14ac:dyDescent="0.25">
      <c r="A27" s="195" t="s">
        <v>951</v>
      </c>
      <c r="B27" s="196" t="s">
        <v>952</v>
      </c>
      <c r="C27" s="197" t="s">
        <v>953</v>
      </c>
      <c r="D27" s="445">
        <f t="shared" si="3"/>
        <v>2.0430567960000001</v>
      </c>
      <c r="E27" s="445">
        <v>0</v>
      </c>
      <c r="F27" s="445">
        <v>0</v>
      </c>
      <c r="G27" s="445">
        <v>2.0430567960000001</v>
      </c>
      <c r="H27" s="445">
        <v>0</v>
      </c>
      <c r="I27" s="445">
        <f t="shared" si="4"/>
        <v>0</v>
      </c>
      <c r="J27" s="445">
        <v>0</v>
      </c>
      <c r="K27" s="445">
        <v>0</v>
      </c>
      <c r="L27" s="445">
        <v>0</v>
      </c>
      <c r="M27" s="445">
        <v>0</v>
      </c>
      <c r="N27" s="445">
        <f t="shared" si="5"/>
        <v>2.0430567960000001</v>
      </c>
      <c r="O27" s="445">
        <f t="shared" si="2"/>
        <v>100</v>
      </c>
      <c r="P27" s="445">
        <v>0</v>
      </c>
      <c r="Q27" s="445">
        <v>0</v>
      </c>
      <c r="R27" s="445">
        <v>0</v>
      </c>
      <c r="S27" s="445">
        <v>0</v>
      </c>
      <c r="T27" s="445"/>
      <c r="U27" s="445">
        <f t="shared" si="6"/>
        <v>0</v>
      </c>
      <c r="V27" s="445">
        <v>0</v>
      </c>
      <c r="W27" s="445">
        <v>0</v>
      </c>
      <c r="X27" s="199"/>
    </row>
    <row r="28" spans="1:24" ht="132.75" customHeight="1" x14ac:dyDescent="0.25">
      <c r="A28" s="195" t="s">
        <v>954</v>
      </c>
      <c r="B28" s="196" t="s">
        <v>955</v>
      </c>
      <c r="C28" s="197" t="s">
        <v>956</v>
      </c>
      <c r="D28" s="445">
        <f t="shared" si="3"/>
        <v>1.9599899316</v>
      </c>
      <c r="E28" s="445">
        <v>0</v>
      </c>
      <c r="F28" s="445">
        <v>0</v>
      </c>
      <c r="G28" s="445">
        <v>1.9599899316</v>
      </c>
      <c r="H28" s="445">
        <v>0</v>
      </c>
      <c r="I28" s="445">
        <f t="shared" si="4"/>
        <v>0</v>
      </c>
      <c r="J28" s="445">
        <v>0</v>
      </c>
      <c r="K28" s="445">
        <v>0</v>
      </c>
      <c r="L28" s="445">
        <v>0</v>
      </c>
      <c r="M28" s="445">
        <v>0</v>
      </c>
      <c r="N28" s="445">
        <f t="shared" si="5"/>
        <v>1.9599899316</v>
      </c>
      <c r="O28" s="445">
        <f t="shared" si="2"/>
        <v>100</v>
      </c>
      <c r="P28" s="445">
        <v>0</v>
      </c>
      <c r="Q28" s="445">
        <v>0</v>
      </c>
      <c r="R28" s="445">
        <v>0</v>
      </c>
      <c r="S28" s="445">
        <v>0</v>
      </c>
      <c r="T28" s="445"/>
      <c r="U28" s="445">
        <f t="shared" si="6"/>
        <v>0</v>
      </c>
      <c r="V28" s="445">
        <v>0</v>
      </c>
      <c r="W28" s="445">
        <v>0</v>
      </c>
      <c r="X28" s="199"/>
    </row>
    <row r="29" spans="1:24" ht="132.75" customHeight="1" x14ac:dyDescent="0.25">
      <c r="A29" s="195" t="s">
        <v>957</v>
      </c>
      <c r="B29" s="196" t="s">
        <v>958</v>
      </c>
      <c r="C29" s="197" t="s">
        <v>959</v>
      </c>
      <c r="D29" s="445">
        <f t="shared" si="3"/>
        <v>1.8798726239999999</v>
      </c>
      <c r="E29" s="445">
        <v>0</v>
      </c>
      <c r="F29" s="445">
        <v>0</v>
      </c>
      <c r="G29" s="445">
        <v>1.8798726239999999</v>
      </c>
      <c r="H29" s="445">
        <v>0</v>
      </c>
      <c r="I29" s="445">
        <f t="shared" si="4"/>
        <v>0</v>
      </c>
      <c r="J29" s="445">
        <v>0</v>
      </c>
      <c r="K29" s="445">
        <v>0</v>
      </c>
      <c r="L29" s="445">
        <v>0</v>
      </c>
      <c r="M29" s="445">
        <v>0</v>
      </c>
      <c r="N29" s="445">
        <f t="shared" si="5"/>
        <v>1.8798726239999999</v>
      </c>
      <c r="O29" s="445">
        <f t="shared" si="2"/>
        <v>100</v>
      </c>
      <c r="P29" s="445">
        <v>0</v>
      </c>
      <c r="Q29" s="445">
        <v>0</v>
      </c>
      <c r="R29" s="445">
        <v>0</v>
      </c>
      <c r="S29" s="445">
        <v>0</v>
      </c>
      <c r="T29" s="445"/>
      <c r="U29" s="445">
        <f t="shared" si="6"/>
        <v>0</v>
      </c>
      <c r="V29" s="445">
        <v>0</v>
      </c>
      <c r="W29" s="445">
        <v>0</v>
      </c>
      <c r="X29" s="199"/>
    </row>
    <row r="30" spans="1:24" ht="132.75" customHeight="1" x14ac:dyDescent="0.25">
      <c r="A30" s="195" t="s">
        <v>960</v>
      </c>
      <c r="B30" s="196" t="s">
        <v>961</v>
      </c>
      <c r="C30" s="197" t="s">
        <v>962</v>
      </c>
      <c r="D30" s="445">
        <f t="shared" si="3"/>
        <v>2.5978423523999994</v>
      </c>
      <c r="E30" s="445">
        <v>0</v>
      </c>
      <c r="F30" s="445">
        <v>0</v>
      </c>
      <c r="G30" s="445">
        <v>2.5978423523999994</v>
      </c>
      <c r="H30" s="445">
        <v>0</v>
      </c>
      <c r="I30" s="445">
        <f t="shared" si="4"/>
        <v>0</v>
      </c>
      <c r="J30" s="445">
        <v>0</v>
      </c>
      <c r="K30" s="445">
        <v>0</v>
      </c>
      <c r="L30" s="445">
        <v>0</v>
      </c>
      <c r="M30" s="445">
        <v>0</v>
      </c>
      <c r="N30" s="445">
        <f t="shared" si="5"/>
        <v>2.5978423523999994</v>
      </c>
      <c r="O30" s="445">
        <f t="shared" si="2"/>
        <v>100</v>
      </c>
      <c r="P30" s="445">
        <v>0</v>
      </c>
      <c r="Q30" s="445">
        <v>0</v>
      </c>
      <c r="R30" s="445">
        <v>0</v>
      </c>
      <c r="S30" s="445">
        <v>0</v>
      </c>
      <c r="T30" s="445"/>
      <c r="U30" s="445">
        <f t="shared" si="6"/>
        <v>0</v>
      </c>
      <c r="V30" s="445">
        <v>0</v>
      </c>
      <c r="W30" s="445">
        <v>0</v>
      </c>
      <c r="X30" s="199"/>
    </row>
    <row r="31" spans="1:24" ht="132.75" customHeight="1" x14ac:dyDescent="0.25">
      <c r="A31" s="195" t="s">
        <v>963</v>
      </c>
      <c r="B31" s="196" t="s">
        <v>964</v>
      </c>
      <c r="C31" s="197" t="s">
        <v>965</v>
      </c>
      <c r="D31" s="445">
        <f t="shared" si="3"/>
        <v>1.2197745359999999</v>
      </c>
      <c r="E31" s="445">
        <v>0</v>
      </c>
      <c r="F31" s="445">
        <v>0</v>
      </c>
      <c r="G31" s="445">
        <v>1.2197745359999999</v>
      </c>
      <c r="H31" s="445">
        <v>0</v>
      </c>
      <c r="I31" s="445">
        <f t="shared" si="4"/>
        <v>0</v>
      </c>
      <c r="J31" s="445">
        <v>0</v>
      </c>
      <c r="K31" s="445">
        <v>0</v>
      </c>
      <c r="L31" s="445">
        <v>0</v>
      </c>
      <c r="M31" s="445">
        <v>0</v>
      </c>
      <c r="N31" s="445">
        <f t="shared" si="5"/>
        <v>1.2197745359999999</v>
      </c>
      <c r="O31" s="445">
        <f t="shared" si="2"/>
        <v>100</v>
      </c>
      <c r="P31" s="445">
        <v>0</v>
      </c>
      <c r="Q31" s="445">
        <v>0</v>
      </c>
      <c r="R31" s="445">
        <v>0</v>
      </c>
      <c r="S31" s="445">
        <v>0</v>
      </c>
      <c r="T31" s="445"/>
      <c r="U31" s="445">
        <f t="shared" si="6"/>
        <v>0</v>
      </c>
      <c r="V31" s="445">
        <v>0</v>
      </c>
      <c r="W31" s="445">
        <v>0</v>
      </c>
      <c r="X31" s="199"/>
    </row>
    <row r="32" spans="1:24" ht="132.75" customHeight="1" x14ac:dyDescent="0.25">
      <c r="A32" s="195" t="s">
        <v>966</v>
      </c>
      <c r="B32" s="196" t="s">
        <v>967</v>
      </c>
      <c r="C32" s="197" t="s">
        <v>968</v>
      </c>
      <c r="D32" s="445">
        <f t="shared" si="3"/>
        <v>8.5075400759999997</v>
      </c>
      <c r="E32" s="445">
        <v>0</v>
      </c>
      <c r="F32" s="445">
        <v>0</v>
      </c>
      <c r="G32" s="445">
        <v>8.5075400759999997</v>
      </c>
      <c r="H32" s="445">
        <v>0</v>
      </c>
      <c r="I32" s="445">
        <f t="shared" si="4"/>
        <v>0</v>
      </c>
      <c r="J32" s="445">
        <v>0</v>
      </c>
      <c r="K32" s="445">
        <v>0</v>
      </c>
      <c r="L32" s="445">
        <v>0</v>
      </c>
      <c r="M32" s="445">
        <v>0</v>
      </c>
      <c r="N32" s="445">
        <f t="shared" si="5"/>
        <v>8.5075400759999997</v>
      </c>
      <c r="O32" s="445">
        <f t="shared" si="2"/>
        <v>100</v>
      </c>
      <c r="P32" s="445">
        <v>0</v>
      </c>
      <c r="Q32" s="445">
        <v>0</v>
      </c>
      <c r="R32" s="445">
        <v>0</v>
      </c>
      <c r="S32" s="445">
        <v>0</v>
      </c>
      <c r="T32" s="445"/>
      <c r="U32" s="445">
        <f t="shared" si="6"/>
        <v>0</v>
      </c>
      <c r="V32" s="445">
        <v>0</v>
      </c>
      <c r="W32" s="445">
        <v>0</v>
      </c>
      <c r="X32" s="199"/>
    </row>
    <row r="33" spans="1:24" s="163" customFormat="1" ht="132.75" customHeight="1" x14ac:dyDescent="0.25">
      <c r="A33" s="195" t="s">
        <v>969</v>
      </c>
      <c r="B33" s="196" t="s">
        <v>970</v>
      </c>
      <c r="C33" s="197" t="s">
        <v>971</v>
      </c>
      <c r="D33" s="445">
        <f t="shared" si="3"/>
        <v>3.4365000000000001</v>
      </c>
      <c r="E33" s="446">
        <v>0</v>
      </c>
      <c r="F33" s="446">
        <v>0</v>
      </c>
      <c r="G33" s="446">
        <v>3.4365000000000001</v>
      </c>
      <c r="H33" s="447">
        <v>0</v>
      </c>
      <c r="I33" s="445">
        <f t="shared" si="4"/>
        <v>0</v>
      </c>
      <c r="J33" s="446">
        <v>0</v>
      </c>
      <c r="K33" s="446">
        <v>0</v>
      </c>
      <c r="L33" s="446">
        <v>0</v>
      </c>
      <c r="M33" s="447">
        <v>0</v>
      </c>
      <c r="N33" s="445">
        <f t="shared" si="5"/>
        <v>3.4365000000000001</v>
      </c>
      <c r="O33" s="445">
        <f>IFERROR(N33/D33*100,0)</f>
        <v>100</v>
      </c>
      <c r="P33" s="446">
        <v>0</v>
      </c>
      <c r="Q33" s="446">
        <v>0</v>
      </c>
      <c r="R33" s="446">
        <v>0</v>
      </c>
      <c r="S33" s="446">
        <v>0</v>
      </c>
      <c r="T33" s="445"/>
      <c r="U33" s="445">
        <f t="shared" si="6"/>
        <v>0</v>
      </c>
      <c r="V33" s="445">
        <f>M33-H33</f>
        <v>0</v>
      </c>
      <c r="W33" s="445">
        <f>IFERROR(V33/L33*100,0)</f>
        <v>0</v>
      </c>
      <c r="X33" s="199"/>
    </row>
    <row r="34" spans="1:24" ht="132.75" customHeight="1" x14ac:dyDescent="0.25">
      <c r="A34" s="195" t="s">
        <v>216</v>
      </c>
      <c r="B34" s="196" t="s">
        <v>972</v>
      </c>
      <c r="C34" s="197" t="s">
        <v>973</v>
      </c>
      <c r="D34" s="445">
        <f t="shared" si="3"/>
        <v>0.36273058799999996</v>
      </c>
      <c r="E34" s="445">
        <v>0</v>
      </c>
      <c r="F34" s="445">
        <v>0</v>
      </c>
      <c r="G34" s="445">
        <v>0.36273058799999996</v>
      </c>
      <c r="H34" s="445">
        <v>0</v>
      </c>
      <c r="I34" s="445">
        <f t="shared" si="4"/>
        <v>0</v>
      </c>
      <c r="J34" s="445">
        <v>0</v>
      </c>
      <c r="K34" s="445">
        <v>0</v>
      </c>
      <c r="L34" s="445">
        <v>0</v>
      </c>
      <c r="M34" s="445">
        <v>0</v>
      </c>
      <c r="N34" s="445">
        <f t="shared" si="5"/>
        <v>0.36273058799999996</v>
      </c>
      <c r="O34" s="445">
        <f t="shared" ref="O34:O39" si="7">IFERROR(N34/D34*100,0)</f>
        <v>100</v>
      </c>
      <c r="P34" s="445">
        <v>0</v>
      </c>
      <c r="Q34" s="445">
        <v>0</v>
      </c>
      <c r="R34" s="445">
        <v>0</v>
      </c>
      <c r="S34" s="445">
        <v>0</v>
      </c>
      <c r="T34" s="445"/>
      <c r="U34" s="445">
        <f t="shared" si="6"/>
        <v>0</v>
      </c>
      <c r="V34" s="445">
        <v>0</v>
      </c>
      <c r="W34" s="445">
        <v>0</v>
      </c>
      <c r="X34" s="199"/>
    </row>
    <row r="35" spans="1:24" ht="132.75" customHeight="1" x14ac:dyDescent="0.25">
      <c r="A35" s="195" t="s">
        <v>217</v>
      </c>
      <c r="B35" s="196" t="s">
        <v>974</v>
      </c>
      <c r="C35" s="197" t="s">
        <v>975</v>
      </c>
      <c r="D35" s="445">
        <f t="shared" si="3"/>
        <v>4.3606105663199992</v>
      </c>
      <c r="E35" s="445">
        <v>0</v>
      </c>
      <c r="F35" s="445">
        <v>0</v>
      </c>
      <c r="G35" s="445">
        <v>4.3606105663199992</v>
      </c>
      <c r="H35" s="445">
        <v>0</v>
      </c>
      <c r="I35" s="445">
        <f t="shared" si="4"/>
        <v>0</v>
      </c>
      <c r="J35" s="445">
        <v>0</v>
      </c>
      <c r="K35" s="445">
        <v>0</v>
      </c>
      <c r="L35" s="445">
        <v>0</v>
      </c>
      <c r="M35" s="445">
        <v>0</v>
      </c>
      <c r="N35" s="445">
        <f t="shared" si="5"/>
        <v>4.3606105663199992</v>
      </c>
      <c r="O35" s="445">
        <f t="shared" si="7"/>
        <v>100</v>
      </c>
      <c r="P35" s="445">
        <v>0</v>
      </c>
      <c r="Q35" s="445">
        <v>0</v>
      </c>
      <c r="R35" s="445">
        <v>0</v>
      </c>
      <c r="S35" s="445">
        <v>0</v>
      </c>
      <c r="T35" s="445"/>
      <c r="U35" s="445">
        <f t="shared" si="6"/>
        <v>0</v>
      </c>
      <c r="V35" s="445">
        <v>0</v>
      </c>
      <c r="W35" s="445">
        <v>0</v>
      </c>
      <c r="X35" s="199"/>
    </row>
    <row r="36" spans="1:24" ht="132.75" customHeight="1" x14ac:dyDescent="0.25">
      <c r="A36" s="195" t="s">
        <v>976</v>
      </c>
      <c r="B36" s="196" t="s">
        <v>977</v>
      </c>
      <c r="C36" s="197" t="s">
        <v>978</v>
      </c>
      <c r="D36" s="445">
        <f t="shared" si="3"/>
        <v>9.2709851999999995E-2</v>
      </c>
      <c r="E36" s="445">
        <v>0</v>
      </c>
      <c r="F36" s="445">
        <v>0</v>
      </c>
      <c r="G36" s="445">
        <v>9.2709851999999995E-2</v>
      </c>
      <c r="H36" s="445">
        <v>0</v>
      </c>
      <c r="I36" s="445">
        <f t="shared" si="4"/>
        <v>0</v>
      </c>
      <c r="J36" s="445">
        <v>0</v>
      </c>
      <c r="K36" s="445">
        <v>0</v>
      </c>
      <c r="L36" s="445">
        <v>0</v>
      </c>
      <c r="M36" s="445">
        <v>0</v>
      </c>
      <c r="N36" s="445">
        <f t="shared" si="5"/>
        <v>9.2709851999999995E-2</v>
      </c>
      <c r="O36" s="445">
        <f t="shared" si="7"/>
        <v>100</v>
      </c>
      <c r="P36" s="445">
        <v>0</v>
      </c>
      <c r="Q36" s="445">
        <v>0</v>
      </c>
      <c r="R36" s="445">
        <v>0</v>
      </c>
      <c r="S36" s="445">
        <v>0</v>
      </c>
      <c r="T36" s="445"/>
      <c r="U36" s="445">
        <f t="shared" si="6"/>
        <v>0</v>
      </c>
      <c r="V36" s="445">
        <v>0</v>
      </c>
      <c r="W36" s="445">
        <v>0</v>
      </c>
      <c r="X36" s="199"/>
    </row>
    <row r="37" spans="1:24" ht="132.75" customHeight="1" x14ac:dyDescent="0.25">
      <c r="A37" s="195" t="s">
        <v>979</v>
      </c>
      <c r="B37" s="196" t="s">
        <v>980</v>
      </c>
      <c r="C37" s="197" t="s">
        <v>981</v>
      </c>
      <c r="D37" s="445">
        <f t="shared" si="3"/>
        <v>2.1119086679999999</v>
      </c>
      <c r="E37" s="445">
        <v>0</v>
      </c>
      <c r="F37" s="445">
        <v>0</v>
      </c>
      <c r="G37" s="445">
        <v>2.1119086679999999</v>
      </c>
      <c r="H37" s="445">
        <v>0</v>
      </c>
      <c r="I37" s="445">
        <f t="shared" si="4"/>
        <v>0</v>
      </c>
      <c r="J37" s="445">
        <v>0</v>
      </c>
      <c r="K37" s="445">
        <v>0</v>
      </c>
      <c r="L37" s="445">
        <v>0</v>
      </c>
      <c r="M37" s="445">
        <v>0</v>
      </c>
      <c r="N37" s="445">
        <f t="shared" si="5"/>
        <v>2.1119086679999999</v>
      </c>
      <c r="O37" s="445">
        <f t="shared" si="7"/>
        <v>100</v>
      </c>
      <c r="P37" s="445">
        <v>0</v>
      </c>
      <c r="Q37" s="445">
        <v>0</v>
      </c>
      <c r="R37" s="445">
        <v>0</v>
      </c>
      <c r="S37" s="445">
        <v>0</v>
      </c>
      <c r="T37" s="445"/>
      <c r="U37" s="445">
        <f t="shared" si="6"/>
        <v>0</v>
      </c>
      <c r="V37" s="445">
        <v>0</v>
      </c>
      <c r="W37" s="445">
        <v>0</v>
      </c>
      <c r="X37" s="199"/>
    </row>
    <row r="38" spans="1:24" ht="132.75" customHeight="1" x14ac:dyDescent="0.25">
      <c r="A38" s="195" t="s">
        <v>982</v>
      </c>
      <c r="B38" s="196" t="s">
        <v>983</v>
      </c>
      <c r="C38" s="197" t="s">
        <v>984</v>
      </c>
      <c r="D38" s="445">
        <f t="shared" si="3"/>
        <v>0.33</v>
      </c>
      <c r="E38" s="445">
        <v>0</v>
      </c>
      <c r="F38" s="445">
        <v>0</v>
      </c>
      <c r="G38" s="445">
        <v>0.33</v>
      </c>
      <c r="H38" s="445">
        <v>0</v>
      </c>
      <c r="I38" s="445">
        <f t="shared" si="4"/>
        <v>0</v>
      </c>
      <c r="J38" s="445">
        <v>0</v>
      </c>
      <c r="K38" s="445">
        <v>0</v>
      </c>
      <c r="L38" s="445">
        <v>0</v>
      </c>
      <c r="M38" s="445">
        <v>0</v>
      </c>
      <c r="N38" s="445">
        <f t="shared" si="5"/>
        <v>0.33</v>
      </c>
      <c r="O38" s="445">
        <f t="shared" si="7"/>
        <v>100</v>
      </c>
      <c r="P38" s="445">
        <v>0</v>
      </c>
      <c r="Q38" s="445">
        <v>0</v>
      </c>
      <c r="R38" s="445">
        <v>0</v>
      </c>
      <c r="S38" s="445">
        <v>0</v>
      </c>
      <c r="T38" s="445"/>
      <c r="U38" s="445">
        <f t="shared" si="6"/>
        <v>0</v>
      </c>
      <c r="V38" s="445">
        <v>0</v>
      </c>
      <c r="W38" s="445">
        <v>0</v>
      </c>
      <c r="X38" s="199"/>
    </row>
    <row r="39" spans="1:24" s="163" customFormat="1" ht="90" customHeight="1" x14ac:dyDescent="0.25">
      <c r="A39" s="329" t="s">
        <v>167</v>
      </c>
      <c r="B39" s="330"/>
      <c r="C39" s="331"/>
      <c r="D39" s="445">
        <f t="shared" si="3"/>
        <v>42.026349781911193</v>
      </c>
      <c r="E39" s="445">
        <f t="shared" ref="E39:W39" si="8">SUM(E21:E38)</f>
        <v>0</v>
      </c>
      <c r="F39" s="445">
        <f t="shared" si="8"/>
        <v>0</v>
      </c>
      <c r="G39" s="445">
        <f t="shared" si="8"/>
        <v>42.026349781911193</v>
      </c>
      <c r="H39" s="445">
        <f t="shared" si="8"/>
        <v>0</v>
      </c>
      <c r="I39" s="445">
        <f t="shared" si="8"/>
        <v>0</v>
      </c>
      <c r="J39" s="445">
        <f t="shared" si="8"/>
        <v>0</v>
      </c>
      <c r="K39" s="445">
        <f t="shared" si="8"/>
        <v>0</v>
      </c>
      <c r="L39" s="445">
        <f t="shared" si="8"/>
        <v>0</v>
      </c>
      <c r="M39" s="445">
        <f t="shared" si="8"/>
        <v>0</v>
      </c>
      <c r="N39" s="445">
        <f t="shared" si="8"/>
        <v>42.026349781911193</v>
      </c>
      <c r="O39" s="445">
        <f t="shared" si="7"/>
        <v>100</v>
      </c>
      <c r="P39" s="445">
        <f t="shared" si="8"/>
        <v>0</v>
      </c>
      <c r="Q39" s="445">
        <f t="shared" si="8"/>
        <v>0</v>
      </c>
      <c r="R39" s="445">
        <f t="shared" si="8"/>
        <v>0</v>
      </c>
      <c r="S39" s="445">
        <f t="shared" si="8"/>
        <v>0</v>
      </c>
      <c r="T39" s="445">
        <f t="shared" si="8"/>
        <v>0</v>
      </c>
      <c r="U39" s="445">
        <f t="shared" si="6"/>
        <v>0</v>
      </c>
      <c r="V39" s="445">
        <f t="shared" si="8"/>
        <v>0</v>
      </c>
      <c r="W39" s="445">
        <f t="shared" si="8"/>
        <v>0</v>
      </c>
      <c r="X39" s="230" t="s">
        <v>1013</v>
      </c>
    </row>
    <row r="370" spans="4:4" x14ac:dyDescent="0.25">
      <c r="D370" s="163" t="s">
        <v>988</v>
      </c>
    </row>
  </sheetData>
  <customSheetViews>
    <customSheetView guid="{500C2F4F-1743-499A-A051-20565DBF52B2}" scale="80" showPageBreaks="1" printArea="1" view="pageBreakPreview">
      <selection activeCell="V19" sqref="V19"/>
      <pageMargins left="0.78740157480314965" right="0.39370078740157483" top="0.78740157480314965" bottom="0.78740157480314965" header="0.51181102362204722" footer="0.51181102362204722"/>
      <printOptions horizontalCentered="1"/>
      <pageSetup paperSize="9" scale="80" fitToHeight="0" orientation="landscape" r:id="rId1"/>
      <headerFooter alignWithMargins="0"/>
    </customSheetView>
  </customSheetViews>
  <mergeCells count="34">
    <mergeCell ref="A11:X11"/>
    <mergeCell ref="A12:X12"/>
    <mergeCell ref="A13:X13"/>
    <mergeCell ref="A14:X14"/>
    <mergeCell ref="A15:A19"/>
    <mergeCell ref="B15:B19"/>
    <mergeCell ref="D16:M16"/>
    <mergeCell ref="C15:C19"/>
    <mergeCell ref="V17:W18"/>
    <mergeCell ref="D15:M15"/>
    <mergeCell ref="X15:X19"/>
    <mergeCell ref="D18:D19"/>
    <mergeCell ref="E18:E19"/>
    <mergeCell ref="F18:F19"/>
    <mergeCell ref="G18:G19"/>
    <mergeCell ref="H18:H19"/>
    <mergeCell ref="A4:X4"/>
    <mergeCell ref="A5:X5"/>
    <mergeCell ref="A7:X7"/>
    <mergeCell ref="A8:X8"/>
    <mergeCell ref="A10:X10"/>
    <mergeCell ref="N15:W16"/>
    <mergeCell ref="A39:C39"/>
    <mergeCell ref="N17:O18"/>
    <mergeCell ref="P17:Q18"/>
    <mergeCell ref="R17:S18"/>
    <mergeCell ref="T17:U18"/>
    <mergeCell ref="M18:M19"/>
    <mergeCell ref="D17:H17"/>
    <mergeCell ref="I17:M17"/>
    <mergeCell ref="I18:I19"/>
    <mergeCell ref="J18:J19"/>
    <mergeCell ref="K18:K19"/>
    <mergeCell ref="L18:L19"/>
  </mergeCells>
  <printOptions horizontalCentered="1"/>
  <pageMargins left="0.78740157480314965" right="0.39370078740157483" top="0.78740157480314965" bottom="0.78740157480314965" header="0.51181102362204722" footer="0.51181102362204722"/>
  <pageSetup paperSize="9" scale="39" fitToHeight="0" orientation="landscape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B42"/>
  <sheetViews>
    <sheetView topLeftCell="A4" zoomScale="55" zoomScaleNormal="55" zoomScaleSheetLayoutView="55" workbookViewId="0">
      <pane ySplit="16" topLeftCell="A35" activePane="bottomLeft" state="frozen"/>
      <selection activeCell="C19" sqref="C19"/>
      <selection pane="bottomLeft" activeCell="U39" sqref="U39"/>
    </sheetView>
  </sheetViews>
  <sheetFormatPr defaultColWidth="9" defaultRowHeight="15.75" x14ac:dyDescent="0.25"/>
  <cols>
    <col min="1" max="1" width="13" style="13" customWidth="1"/>
    <col min="2" max="2" width="31.25" style="13" customWidth="1"/>
    <col min="3" max="3" width="16.375" style="97" customWidth="1"/>
    <col min="4" max="4" width="18" style="163" customWidth="1"/>
    <col min="5" max="5" width="17.5" style="163" customWidth="1"/>
    <col min="6" max="6" width="9" style="163" customWidth="1"/>
    <col min="7" max="7" width="9.125" style="163" customWidth="1"/>
    <col min="8" max="8" width="11.25" style="163" customWidth="1"/>
    <col min="9" max="12" width="11.25" style="13" customWidth="1"/>
    <col min="13" max="13" width="10.5" style="13" customWidth="1"/>
    <col min="14" max="17" width="11.25" style="13" customWidth="1"/>
    <col min="18" max="18" width="12.75" style="13" customWidth="1"/>
    <col min="19" max="19" width="13.25" style="13" customWidth="1"/>
    <col min="20" max="20" width="11.75" style="206" customWidth="1"/>
    <col min="21" max="21" width="20.875" style="13" customWidth="1"/>
    <col min="22" max="22" width="18.875" style="13" customWidth="1"/>
    <col min="23" max="23" width="10.875" style="13" customWidth="1"/>
    <col min="24" max="24" width="13.25" style="13" customWidth="1"/>
    <col min="25" max="26" width="10.625" style="13" customWidth="1"/>
    <col min="27" max="27" width="12.125" style="13" customWidth="1"/>
    <col min="28" max="28" width="10.625" style="13" customWidth="1"/>
    <col min="29" max="29" width="22.75" style="13" customWidth="1"/>
    <col min="30" max="67" width="10.625" style="13" customWidth="1"/>
    <col min="68" max="68" width="12.125" style="13" customWidth="1"/>
    <col min="69" max="69" width="11.5" style="13" customWidth="1"/>
    <col min="70" max="70" width="14.125" style="13" customWidth="1"/>
    <col min="71" max="71" width="15.125" style="13" customWidth="1"/>
    <col min="72" max="72" width="13" style="13" customWidth="1"/>
    <col min="73" max="73" width="11.75" style="13" customWidth="1"/>
    <col min="74" max="74" width="17.5" style="13" customWidth="1"/>
    <col min="75" max="16384" width="9" style="13"/>
  </cols>
  <sheetData>
    <row r="1" spans="1:28" ht="18.75" x14ac:dyDescent="0.25">
      <c r="D1" s="13"/>
      <c r="E1" s="13"/>
      <c r="F1" s="13"/>
      <c r="G1" s="13"/>
      <c r="H1" s="13"/>
      <c r="V1" s="16" t="s">
        <v>57</v>
      </c>
    </row>
    <row r="2" spans="1:28" ht="18.75" x14ac:dyDescent="0.3">
      <c r="D2" s="13"/>
      <c r="E2" s="13"/>
      <c r="F2" s="13"/>
      <c r="G2" s="13"/>
      <c r="H2" s="13"/>
      <c r="V2" s="17" t="s">
        <v>0</v>
      </c>
    </row>
    <row r="3" spans="1:28" ht="18.75" x14ac:dyDescent="0.3">
      <c r="D3" s="13"/>
      <c r="E3" s="13"/>
      <c r="F3" s="13"/>
      <c r="G3" s="13"/>
      <c r="H3" s="13"/>
      <c r="V3" s="17" t="s">
        <v>910</v>
      </c>
    </row>
    <row r="4" spans="1:28" ht="18.75" x14ac:dyDescent="0.3">
      <c r="A4" s="326" t="s">
        <v>894</v>
      </c>
      <c r="B4" s="326"/>
      <c r="C4" s="326"/>
      <c r="D4" s="326"/>
      <c r="E4" s="326"/>
      <c r="F4" s="326"/>
      <c r="G4" s="326"/>
      <c r="H4" s="326"/>
      <c r="I4" s="326"/>
      <c r="J4" s="326"/>
      <c r="K4" s="326"/>
      <c r="L4" s="326"/>
      <c r="M4" s="326"/>
      <c r="N4" s="326"/>
      <c r="O4" s="326"/>
      <c r="P4" s="326"/>
      <c r="Q4" s="326"/>
      <c r="R4" s="326"/>
      <c r="S4" s="326"/>
      <c r="T4" s="326"/>
      <c r="U4" s="326"/>
      <c r="V4" s="326"/>
      <c r="W4" s="51"/>
      <c r="X4" s="51"/>
      <c r="Y4" s="51"/>
      <c r="Z4" s="51"/>
      <c r="AA4" s="51"/>
    </row>
    <row r="5" spans="1:28" ht="18.75" customHeight="1" x14ac:dyDescent="0.3">
      <c r="A5" s="327" t="s">
        <v>996</v>
      </c>
      <c r="B5" s="327"/>
      <c r="C5" s="327"/>
      <c r="D5" s="327"/>
      <c r="E5" s="327"/>
      <c r="F5" s="327"/>
      <c r="G5" s="327"/>
      <c r="H5" s="327"/>
      <c r="I5" s="327"/>
      <c r="J5" s="327"/>
      <c r="K5" s="327"/>
      <c r="L5" s="327"/>
      <c r="M5" s="327"/>
      <c r="N5" s="327"/>
      <c r="O5" s="327"/>
      <c r="P5" s="327"/>
      <c r="Q5" s="327"/>
      <c r="R5" s="327"/>
      <c r="S5" s="327"/>
      <c r="T5" s="327"/>
      <c r="U5" s="327"/>
      <c r="V5" s="327"/>
      <c r="W5" s="52"/>
      <c r="X5" s="52"/>
      <c r="Y5" s="52"/>
      <c r="Z5" s="52"/>
      <c r="AA5" s="52"/>
      <c r="AB5" s="52"/>
    </row>
    <row r="6" spans="1:28" ht="18.75" x14ac:dyDescent="0.3">
      <c r="A6" s="53"/>
      <c r="B6" s="53"/>
      <c r="C6" s="205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207"/>
      <c r="U6" s="53"/>
      <c r="V6" s="53"/>
      <c r="W6" s="53"/>
      <c r="X6" s="53"/>
      <c r="Y6" s="53"/>
      <c r="Z6" s="53"/>
      <c r="AA6" s="53"/>
    </row>
    <row r="7" spans="1:28" ht="18.75" customHeight="1" x14ac:dyDescent="0.3">
      <c r="A7" s="327" t="s">
        <v>933</v>
      </c>
      <c r="B7" s="327"/>
      <c r="C7" s="327"/>
      <c r="D7" s="327"/>
      <c r="E7" s="327"/>
      <c r="F7" s="327"/>
      <c r="G7" s="327"/>
      <c r="H7" s="327"/>
      <c r="I7" s="327"/>
      <c r="J7" s="327"/>
      <c r="K7" s="327"/>
      <c r="L7" s="327"/>
      <c r="M7" s="327"/>
      <c r="N7" s="327"/>
      <c r="O7" s="327"/>
      <c r="P7" s="327"/>
      <c r="Q7" s="327"/>
      <c r="R7" s="327"/>
      <c r="S7" s="327"/>
      <c r="T7" s="327"/>
      <c r="U7" s="327"/>
      <c r="V7" s="327"/>
      <c r="W7" s="52"/>
      <c r="X7" s="52"/>
      <c r="Y7" s="52"/>
      <c r="Z7" s="52"/>
      <c r="AA7" s="52"/>
    </row>
    <row r="8" spans="1:28" x14ac:dyDescent="0.25">
      <c r="A8" s="321" t="s">
        <v>77</v>
      </c>
      <c r="B8" s="321"/>
      <c r="C8" s="321"/>
      <c r="D8" s="321"/>
      <c r="E8" s="321"/>
      <c r="F8" s="321"/>
      <c r="G8" s="321"/>
      <c r="H8" s="321"/>
      <c r="I8" s="321"/>
      <c r="J8" s="321"/>
      <c r="K8" s="321"/>
      <c r="L8" s="321"/>
      <c r="M8" s="321"/>
      <c r="N8" s="321"/>
      <c r="O8" s="321"/>
      <c r="P8" s="321"/>
      <c r="Q8" s="321"/>
      <c r="R8" s="321"/>
      <c r="S8" s="321"/>
      <c r="T8" s="321"/>
      <c r="U8" s="321"/>
      <c r="V8" s="321"/>
      <c r="W8" s="18"/>
      <c r="X8" s="18"/>
      <c r="Y8" s="18"/>
      <c r="Z8" s="18"/>
      <c r="AA8" s="18"/>
    </row>
    <row r="9" spans="1:28" x14ac:dyDescent="0.25">
      <c r="A9" s="45"/>
      <c r="B9" s="45"/>
      <c r="C9" s="193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208"/>
      <c r="U9" s="45"/>
      <c r="V9" s="45"/>
      <c r="W9" s="45"/>
      <c r="X9" s="45"/>
      <c r="Y9" s="45"/>
      <c r="Z9" s="45"/>
      <c r="AA9" s="45"/>
    </row>
    <row r="10" spans="1:28" ht="18.75" x14ac:dyDescent="0.3">
      <c r="A10" s="328" t="s">
        <v>994</v>
      </c>
      <c r="B10" s="328"/>
      <c r="C10" s="328"/>
      <c r="D10" s="328"/>
      <c r="E10" s="328"/>
      <c r="F10" s="328"/>
      <c r="G10" s="328"/>
      <c r="H10" s="328"/>
      <c r="I10" s="328"/>
      <c r="J10" s="328"/>
      <c r="K10" s="328"/>
      <c r="L10" s="328"/>
      <c r="M10" s="328"/>
      <c r="N10" s="328"/>
      <c r="O10" s="328"/>
      <c r="P10" s="328"/>
      <c r="Q10" s="328"/>
      <c r="R10" s="328"/>
      <c r="S10" s="328"/>
      <c r="T10" s="328"/>
      <c r="U10" s="328"/>
      <c r="V10" s="328"/>
      <c r="W10" s="54"/>
      <c r="X10" s="54"/>
      <c r="Y10" s="54"/>
      <c r="Z10" s="54"/>
      <c r="AA10" s="54"/>
    </row>
    <row r="11" spans="1:28" ht="18.75" x14ac:dyDescent="0.3">
      <c r="D11" s="13"/>
      <c r="E11" s="13"/>
      <c r="F11" s="13"/>
      <c r="G11" s="13"/>
      <c r="H11" s="13"/>
      <c r="AA11" s="17"/>
    </row>
    <row r="12" spans="1:28" ht="18.75" x14ac:dyDescent="0.25">
      <c r="A12" s="320" t="s">
        <v>55</v>
      </c>
      <c r="B12" s="320"/>
      <c r="C12" s="320"/>
      <c r="D12" s="320"/>
      <c r="E12" s="320"/>
      <c r="F12" s="320"/>
      <c r="G12" s="320"/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320"/>
      <c r="S12" s="320"/>
      <c r="T12" s="320"/>
      <c r="U12" s="320"/>
      <c r="V12" s="320"/>
      <c r="W12" s="69"/>
      <c r="X12" s="69"/>
      <c r="Y12" s="69"/>
      <c r="Z12" s="55"/>
      <c r="AA12" s="55"/>
    </row>
    <row r="13" spans="1:28" x14ac:dyDescent="0.25">
      <c r="A13" s="321" t="s">
        <v>67</v>
      </c>
      <c r="B13" s="321"/>
      <c r="C13" s="321"/>
      <c r="D13" s="321"/>
      <c r="E13" s="321"/>
      <c r="F13" s="321"/>
      <c r="G13" s="321"/>
      <c r="H13" s="321"/>
      <c r="I13" s="321"/>
      <c r="J13" s="321"/>
      <c r="K13" s="321"/>
      <c r="L13" s="321"/>
      <c r="M13" s="321"/>
      <c r="N13" s="321"/>
      <c r="O13" s="321"/>
      <c r="P13" s="321"/>
      <c r="Q13" s="321"/>
      <c r="R13" s="321"/>
      <c r="S13" s="321"/>
      <c r="T13" s="321"/>
      <c r="U13" s="321"/>
      <c r="V13" s="321"/>
      <c r="W13" s="18"/>
      <c r="X13" s="18"/>
      <c r="Y13" s="18"/>
      <c r="Z13" s="18"/>
      <c r="AA13" s="18"/>
    </row>
    <row r="14" spans="1:28" ht="26.25" customHeight="1" x14ac:dyDescent="0.25">
      <c r="A14" s="339"/>
      <c r="B14" s="339"/>
      <c r="C14" s="339"/>
      <c r="D14" s="339"/>
      <c r="E14" s="339"/>
      <c r="F14" s="339"/>
      <c r="G14" s="339"/>
      <c r="H14" s="339"/>
      <c r="I14" s="339"/>
      <c r="J14" s="339"/>
      <c r="K14" s="339"/>
      <c r="L14" s="339"/>
      <c r="M14" s="339"/>
      <c r="N14" s="339"/>
      <c r="O14" s="339"/>
      <c r="P14" s="339"/>
      <c r="Q14" s="339"/>
      <c r="R14" s="339"/>
      <c r="S14" s="339"/>
      <c r="T14" s="339"/>
      <c r="U14" s="339"/>
      <c r="V14" s="339"/>
    </row>
    <row r="15" spans="1:28" ht="130.5" customHeight="1" x14ac:dyDescent="0.25">
      <c r="A15" s="322" t="s">
        <v>64</v>
      </c>
      <c r="B15" s="319" t="s">
        <v>18</v>
      </c>
      <c r="C15" s="319" t="s">
        <v>5</v>
      </c>
      <c r="D15" s="322" t="s">
        <v>913</v>
      </c>
      <c r="E15" s="322" t="s">
        <v>999</v>
      </c>
      <c r="F15" s="319" t="s">
        <v>997</v>
      </c>
      <c r="G15" s="319"/>
      <c r="H15" s="316" t="s">
        <v>998</v>
      </c>
      <c r="I15" s="317"/>
      <c r="J15" s="317"/>
      <c r="K15" s="317"/>
      <c r="L15" s="317"/>
      <c r="M15" s="317"/>
      <c r="N15" s="317"/>
      <c r="O15" s="317"/>
      <c r="P15" s="317"/>
      <c r="Q15" s="318"/>
      <c r="R15" s="319" t="s">
        <v>922</v>
      </c>
      <c r="S15" s="319"/>
      <c r="T15" s="340" t="s">
        <v>852</v>
      </c>
      <c r="U15" s="341"/>
      <c r="V15" s="322" t="s">
        <v>7</v>
      </c>
    </row>
    <row r="16" spans="1:28" ht="35.25" customHeight="1" x14ac:dyDescent="0.25">
      <c r="A16" s="323"/>
      <c r="B16" s="319"/>
      <c r="C16" s="319"/>
      <c r="D16" s="323"/>
      <c r="E16" s="323"/>
      <c r="F16" s="332" t="s">
        <v>4</v>
      </c>
      <c r="G16" s="332" t="s">
        <v>13</v>
      </c>
      <c r="H16" s="319" t="s">
        <v>12</v>
      </c>
      <c r="I16" s="319"/>
      <c r="J16" s="319" t="s">
        <v>73</v>
      </c>
      <c r="K16" s="319"/>
      <c r="L16" s="319" t="s">
        <v>74</v>
      </c>
      <c r="M16" s="319"/>
      <c r="N16" s="340" t="s">
        <v>75</v>
      </c>
      <c r="O16" s="341"/>
      <c r="P16" s="340" t="s">
        <v>76</v>
      </c>
      <c r="Q16" s="341"/>
      <c r="R16" s="332" t="s">
        <v>4</v>
      </c>
      <c r="S16" s="332" t="s">
        <v>13</v>
      </c>
      <c r="T16" s="344"/>
      <c r="U16" s="345"/>
      <c r="V16" s="323"/>
    </row>
    <row r="17" spans="1:22" ht="35.25" customHeight="1" x14ac:dyDescent="0.25">
      <c r="A17" s="323"/>
      <c r="B17" s="319"/>
      <c r="C17" s="319"/>
      <c r="D17" s="323"/>
      <c r="E17" s="323"/>
      <c r="F17" s="332"/>
      <c r="G17" s="332"/>
      <c r="H17" s="319"/>
      <c r="I17" s="319"/>
      <c r="J17" s="319"/>
      <c r="K17" s="319"/>
      <c r="L17" s="319"/>
      <c r="M17" s="319"/>
      <c r="N17" s="342"/>
      <c r="O17" s="343"/>
      <c r="P17" s="342"/>
      <c r="Q17" s="343"/>
      <c r="R17" s="332"/>
      <c r="S17" s="332"/>
      <c r="T17" s="342"/>
      <c r="U17" s="343"/>
      <c r="V17" s="323"/>
    </row>
    <row r="18" spans="1:22" ht="65.25" customHeight="1" x14ac:dyDescent="0.25">
      <c r="A18" s="324"/>
      <c r="B18" s="319"/>
      <c r="C18" s="319"/>
      <c r="D18" s="324"/>
      <c r="E18" s="324"/>
      <c r="F18" s="332"/>
      <c r="G18" s="332"/>
      <c r="H18" s="87" t="s">
        <v>9</v>
      </c>
      <c r="I18" s="87" t="s">
        <v>25</v>
      </c>
      <c r="J18" s="87" t="s">
        <v>9</v>
      </c>
      <c r="K18" s="87" t="s">
        <v>25</v>
      </c>
      <c r="L18" s="87" t="s">
        <v>9</v>
      </c>
      <c r="M18" s="87" t="s">
        <v>25</v>
      </c>
      <c r="N18" s="90" t="s">
        <v>9</v>
      </c>
      <c r="O18" s="90" t="s">
        <v>25</v>
      </c>
      <c r="P18" s="90" t="s">
        <v>9</v>
      </c>
      <c r="Q18" s="90" t="s">
        <v>25</v>
      </c>
      <c r="R18" s="332"/>
      <c r="S18" s="332"/>
      <c r="T18" s="209" t="s">
        <v>916</v>
      </c>
      <c r="U18" s="91" t="s">
        <v>8</v>
      </c>
      <c r="V18" s="324"/>
    </row>
    <row r="19" spans="1:22" ht="20.25" customHeight="1" x14ac:dyDescent="0.25">
      <c r="A19" s="87">
        <v>1</v>
      </c>
      <c r="B19" s="87">
        <f>A19+1</f>
        <v>2</v>
      </c>
      <c r="C19" s="192">
        <f t="shared" ref="C19" si="0">B19+1</f>
        <v>3</v>
      </c>
      <c r="D19" s="256">
        <f t="shared" ref="D19" si="1">C19+1</f>
        <v>4</v>
      </c>
      <c r="E19" s="256">
        <f t="shared" ref="E19" si="2">D19+1</f>
        <v>5</v>
      </c>
      <c r="F19" s="256">
        <f t="shared" ref="F19" si="3">E19+1</f>
        <v>6</v>
      </c>
      <c r="G19" s="256">
        <f t="shared" ref="G19" si="4">F19+1</f>
        <v>7</v>
      </c>
      <c r="H19" s="256">
        <f t="shared" ref="H19" si="5">G19+1</f>
        <v>8</v>
      </c>
      <c r="I19" s="256">
        <f t="shared" ref="I19" si="6">H19+1</f>
        <v>9</v>
      </c>
      <c r="J19" s="256">
        <f t="shared" ref="J19" si="7">I19+1</f>
        <v>10</v>
      </c>
      <c r="K19" s="256">
        <f t="shared" ref="K19" si="8">J19+1</f>
        <v>11</v>
      </c>
      <c r="L19" s="256">
        <f t="shared" ref="L19" si="9">K19+1</f>
        <v>12</v>
      </c>
      <c r="M19" s="256">
        <f t="shared" ref="M19" si="10">L19+1</f>
        <v>13</v>
      </c>
      <c r="N19" s="256">
        <f t="shared" ref="N19" si="11">M19+1</f>
        <v>14</v>
      </c>
      <c r="O19" s="256">
        <f t="shared" ref="O19" si="12">N19+1</f>
        <v>15</v>
      </c>
      <c r="P19" s="256">
        <f t="shared" ref="P19" si="13">O19+1</f>
        <v>16</v>
      </c>
      <c r="Q19" s="256">
        <f t="shared" ref="Q19" si="14">P19+1</f>
        <v>17</v>
      </c>
      <c r="R19" s="256">
        <f t="shared" ref="R19" si="15">Q19+1</f>
        <v>18</v>
      </c>
      <c r="S19" s="256">
        <f t="shared" ref="S19" si="16">R19+1</f>
        <v>19</v>
      </c>
      <c r="T19" s="256">
        <f t="shared" ref="T19" si="17">S19+1</f>
        <v>20</v>
      </c>
      <c r="U19" s="256">
        <f t="shared" ref="U19" si="18">T19+1</f>
        <v>21</v>
      </c>
      <c r="V19" s="256">
        <f t="shared" ref="V19" si="19">U19+1</f>
        <v>22</v>
      </c>
    </row>
    <row r="20" spans="1:22" s="163" customFormat="1" ht="126" x14ac:dyDescent="0.25">
      <c r="A20" s="201" t="s">
        <v>937</v>
      </c>
      <c r="B20" s="202" t="s">
        <v>938</v>
      </c>
      <c r="C20" s="197" t="s">
        <v>939</v>
      </c>
      <c r="D20" s="446">
        <v>0.86249999999999993</v>
      </c>
      <c r="E20" s="446">
        <v>0</v>
      </c>
      <c r="F20" s="446">
        <v>0.86268</v>
      </c>
      <c r="G20" s="446">
        <v>0.86268</v>
      </c>
      <c r="H20" s="446">
        <v>0</v>
      </c>
      <c r="I20" s="446">
        <v>0</v>
      </c>
      <c r="J20" s="446">
        <v>0</v>
      </c>
      <c r="K20" s="446">
        <v>0</v>
      </c>
      <c r="L20" s="446">
        <v>0</v>
      </c>
      <c r="M20" s="447">
        <v>0</v>
      </c>
      <c r="N20" s="447">
        <v>0</v>
      </c>
      <c r="O20" s="447">
        <v>0</v>
      </c>
      <c r="P20" s="447">
        <v>0</v>
      </c>
      <c r="Q20" s="447">
        <v>0</v>
      </c>
      <c r="R20" s="447">
        <v>0.86268</v>
      </c>
      <c r="S20" s="447">
        <v>0.86268</v>
      </c>
      <c r="T20" s="447">
        <v>0</v>
      </c>
      <c r="U20" s="447">
        <v>0</v>
      </c>
      <c r="V20" s="447"/>
    </row>
    <row r="21" spans="1:22" s="163" customFormat="1" ht="141.75" x14ac:dyDescent="0.25">
      <c r="A21" s="201" t="s">
        <v>940</v>
      </c>
      <c r="B21" s="202" t="s">
        <v>941</v>
      </c>
      <c r="C21" s="197" t="s">
        <v>942</v>
      </c>
      <c r="D21" s="446">
        <v>19.197500000000002</v>
      </c>
      <c r="E21" s="446">
        <v>0</v>
      </c>
      <c r="F21" s="446">
        <v>1.9562219423260003</v>
      </c>
      <c r="G21" s="446">
        <v>1.9562219423260003</v>
      </c>
      <c r="H21" s="446">
        <v>0</v>
      </c>
      <c r="I21" s="446">
        <v>0</v>
      </c>
      <c r="J21" s="446">
        <v>0</v>
      </c>
      <c r="K21" s="446">
        <v>0</v>
      </c>
      <c r="L21" s="446">
        <v>0</v>
      </c>
      <c r="M21" s="447">
        <v>0</v>
      </c>
      <c r="N21" s="447">
        <v>0</v>
      </c>
      <c r="O21" s="447">
        <v>0</v>
      </c>
      <c r="P21" s="447">
        <v>0</v>
      </c>
      <c r="Q21" s="447">
        <v>0</v>
      </c>
      <c r="R21" s="447">
        <v>1.9562219423260003</v>
      </c>
      <c r="S21" s="447">
        <v>1.9562219423260003</v>
      </c>
      <c r="T21" s="447">
        <v>0</v>
      </c>
      <c r="U21" s="447">
        <v>0</v>
      </c>
      <c r="V21" s="447"/>
    </row>
    <row r="22" spans="1:22" s="163" customFormat="1" ht="126" x14ac:dyDescent="0.25">
      <c r="A22" s="195" t="s">
        <v>943</v>
      </c>
      <c r="B22" s="196" t="s">
        <v>944</v>
      </c>
      <c r="C22" s="197" t="s">
        <v>926</v>
      </c>
      <c r="D22" s="446">
        <v>2.4716666666666671</v>
      </c>
      <c r="E22" s="446">
        <v>0</v>
      </c>
      <c r="F22" s="448">
        <v>2.4716017000000003</v>
      </c>
      <c r="G22" s="446">
        <v>2.4716017000000003</v>
      </c>
      <c r="H22" s="446">
        <v>0</v>
      </c>
      <c r="I22" s="446">
        <v>0</v>
      </c>
      <c r="J22" s="446">
        <v>0</v>
      </c>
      <c r="K22" s="446">
        <v>0</v>
      </c>
      <c r="L22" s="446">
        <v>0</v>
      </c>
      <c r="M22" s="447">
        <v>0</v>
      </c>
      <c r="N22" s="447">
        <v>0</v>
      </c>
      <c r="O22" s="447">
        <v>0</v>
      </c>
      <c r="P22" s="447">
        <v>0</v>
      </c>
      <c r="Q22" s="447">
        <v>0</v>
      </c>
      <c r="R22" s="447">
        <v>2.4716017000000003</v>
      </c>
      <c r="S22" s="447">
        <v>2.4716017000000003</v>
      </c>
      <c r="T22" s="447">
        <v>0</v>
      </c>
      <c r="U22" s="447">
        <v>0</v>
      </c>
      <c r="V22" s="447"/>
    </row>
    <row r="23" spans="1:22" s="163" customFormat="1" ht="126" x14ac:dyDescent="0.25">
      <c r="A23" s="195" t="s">
        <v>945</v>
      </c>
      <c r="B23" s="196" t="s">
        <v>946</v>
      </c>
      <c r="C23" s="197" t="s">
        <v>927</v>
      </c>
      <c r="D23" s="446">
        <v>41.524166666666666</v>
      </c>
      <c r="E23" s="446">
        <v>0</v>
      </c>
      <c r="F23" s="446">
        <v>0</v>
      </c>
      <c r="G23" s="446">
        <v>0</v>
      </c>
      <c r="H23" s="446">
        <v>0</v>
      </c>
      <c r="I23" s="446">
        <v>0</v>
      </c>
      <c r="J23" s="446">
        <v>0</v>
      </c>
      <c r="K23" s="446">
        <v>0</v>
      </c>
      <c r="L23" s="446">
        <v>0</v>
      </c>
      <c r="M23" s="447">
        <v>0</v>
      </c>
      <c r="N23" s="447">
        <v>0</v>
      </c>
      <c r="O23" s="447">
        <v>0</v>
      </c>
      <c r="P23" s="447">
        <v>0</v>
      </c>
      <c r="Q23" s="447">
        <v>0</v>
      </c>
      <c r="R23" s="447">
        <v>0</v>
      </c>
      <c r="S23" s="447">
        <v>0</v>
      </c>
      <c r="T23" s="447">
        <v>0</v>
      </c>
      <c r="U23" s="447">
        <v>0</v>
      </c>
      <c r="V23" s="447"/>
    </row>
    <row r="24" spans="1:22" s="163" customFormat="1" ht="110.25" x14ac:dyDescent="0.25">
      <c r="A24" s="195" t="s">
        <v>947</v>
      </c>
      <c r="B24" s="196" t="s">
        <v>948</v>
      </c>
      <c r="C24" s="197" t="s">
        <v>928</v>
      </c>
      <c r="D24" s="446">
        <v>1.0366666666666666</v>
      </c>
      <c r="E24" s="446">
        <v>0</v>
      </c>
      <c r="F24" s="446">
        <v>1.0368227800000001</v>
      </c>
      <c r="G24" s="446">
        <v>1.0368227800000001</v>
      </c>
      <c r="H24" s="446">
        <v>0</v>
      </c>
      <c r="I24" s="446">
        <v>0</v>
      </c>
      <c r="J24" s="446">
        <v>0</v>
      </c>
      <c r="K24" s="446">
        <v>0</v>
      </c>
      <c r="L24" s="446">
        <v>0</v>
      </c>
      <c r="M24" s="447">
        <v>0</v>
      </c>
      <c r="N24" s="447">
        <v>0</v>
      </c>
      <c r="O24" s="447">
        <v>0</v>
      </c>
      <c r="P24" s="447">
        <v>0</v>
      </c>
      <c r="Q24" s="447">
        <v>0</v>
      </c>
      <c r="R24" s="447">
        <v>1.0368227800000001</v>
      </c>
      <c r="S24" s="447">
        <v>1.0368227800000001</v>
      </c>
      <c r="T24" s="447">
        <v>0</v>
      </c>
      <c r="U24" s="447">
        <v>0</v>
      </c>
      <c r="V24" s="447"/>
    </row>
    <row r="25" spans="1:22" s="163" customFormat="1" ht="110.25" x14ac:dyDescent="0.25">
      <c r="A25" s="195" t="s">
        <v>949</v>
      </c>
      <c r="B25" s="196" t="s">
        <v>950</v>
      </c>
      <c r="C25" s="197" t="s">
        <v>929</v>
      </c>
      <c r="D25" s="446">
        <v>11.522500000000001</v>
      </c>
      <c r="E25" s="446">
        <v>0</v>
      </c>
      <c r="F25" s="446">
        <v>4.6091201040000005</v>
      </c>
      <c r="G25" s="446">
        <v>4.6091201040000005</v>
      </c>
      <c r="H25" s="446">
        <v>0</v>
      </c>
      <c r="I25" s="446">
        <v>0</v>
      </c>
      <c r="J25" s="446">
        <v>0</v>
      </c>
      <c r="K25" s="446">
        <v>0</v>
      </c>
      <c r="L25" s="446">
        <v>0</v>
      </c>
      <c r="M25" s="447">
        <v>0</v>
      </c>
      <c r="N25" s="447">
        <v>0</v>
      </c>
      <c r="O25" s="447">
        <v>0</v>
      </c>
      <c r="P25" s="447">
        <v>0</v>
      </c>
      <c r="Q25" s="447">
        <v>0</v>
      </c>
      <c r="R25" s="447">
        <v>4.6091201040000005</v>
      </c>
      <c r="S25" s="447">
        <v>4.6091201040000005</v>
      </c>
      <c r="T25" s="447">
        <v>0</v>
      </c>
      <c r="U25" s="447">
        <v>0</v>
      </c>
      <c r="V25" s="447"/>
    </row>
    <row r="26" spans="1:22" s="163" customFormat="1" ht="110.25" x14ac:dyDescent="0.25">
      <c r="A26" s="195" t="s">
        <v>951</v>
      </c>
      <c r="B26" s="196" t="s">
        <v>952</v>
      </c>
      <c r="C26" s="197" t="s">
        <v>953</v>
      </c>
      <c r="D26" s="446">
        <v>1.7025000000000001</v>
      </c>
      <c r="E26" s="446">
        <v>0</v>
      </c>
      <c r="F26" s="446">
        <v>1.70254733</v>
      </c>
      <c r="G26" s="446">
        <v>1.70254733</v>
      </c>
      <c r="H26" s="446">
        <v>0</v>
      </c>
      <c r="I26" s="446">
        <v>0</v>
      </c>
      <c r="J26" s="446">
        <v>0</v>
      </c>
      <c r="K26" s="446">
        <v>0</v>
      </c>
      <c r="L26" s="446">
        <v>0</v>
      </c>
      <c r="M26" s="447">
        <v>0</v>
      </c>
      <c r="N26" s="447">
        <v>0</v>
      </c>
      <c r="O26" s="447">
        <v>0</v>
      </c>
      <c r="P26" s="447">
        <v>0</v>
      </c>
      <c r="Q26" s="447">
        <v>0</v>
      </c>
      <c r="R26" s="447">
        <v>1.70254733</v>
      </c>
      <c r="S26" s="447">
        <v>1.70254733</v>
      </c>
      <c r="T26" s="447">
        <v>0</v>
      </c>
      <c r="U26" s="447">
        <v>0</v>
      </c>
      <c r="V26" s="447"/>
    </row>
    <row r="27" spans="1:22" s="163" customFormat="1" ht="110.25" x14ac:dyDescent="0.25">
      <c r="A27" s="195" t="s">
        <v>954</v>
      </c>
      <c r="B27" s="196" t="s">
        <v>955</v>
      </c>
      <c r="C27" s="197" t="s">
        <v>956</v>
      </c>
      <c r="D27" s="446">
        <v>16.333333333333336</v>
      </c>
      <c r="E27" s="446">
        <v>0</v>
      </c>
      <c r="F27" s="446">
        <v>1.6333249430000001</v>
      </c>
      <c r="G27" s="446">
        <v>1.6333249430000001</v>
      </c>
      <c r="H27" s="446">
        <v>0</v>
      </c>
      <c r="I27" s="446">
        <v>0</v>
      </c>
      <c r="J27" s="446">
        <v>0</v>
      </c>
      <c r="K27" s="446">
        <v>0</v>
      </c>
      <c r="L27" s="446">
        <v>0</v>
      </c>
      <c r="M27" s="447">
        <v>0</v>
      </c>
      <c r="N27" s="447">
        <v>0</v>
      </c>
      <c r="O27" s="447">
        <v>0</v>
      </c>
      <c r="P27" s="447">
        <v>0</v>
      </c>
      <c r="Q27" s="447">
        <v>0</v>
      </c>
      <c r="R27" s="447">
        <v>1.6333249430000001</v>
      </c>
      <c r="S27" s="447">
        <v>1.6333249430000001</v>
      </c>
      <c r="T27" s="447">
        <v>0</v>
      </c>
      <c r="U27" s="447">
        <v>0</v>
      </c>
      <c r="V27" s="447"/>
    </row>
    <row r="28" spans="1:22" s="163" customFormat="1" ht="110.25" x14ac:dyDescent="0.25">
      <c r="A28" s="195" t="s">
        <v>957</v>
      </c>
      <c r="B28" s="196" t="s">
        <v>958</v>
      </c>
      <c r="C28" s="197" t="s">
        <v>959</v>
      </c>
      <c r="D28" s="446">
        <v>1.5666666666666667</v>
      </c>
      <c r="E28" s="446">
        <v>0</v>
      </c>
      <c r="F28" s="449">
        <v>1.5665605199999999</v>
      </c>
      <c r="G28" s="446">
        <v>1.5665605199999999</v>
      </c>
      <c r="H28" s="446">
        <v>0</v>
      </c>
      <c r="I28" s="446">
        <v>0</v>
      </c>
      <c r="J28" s="446">
        <v>0</v>
      </c>
      <c r="K28" s="446">
        <v>0</v>
      </c>
      <c r="L28" s="446">
        <v>0</v>
      </c>
      <c r="M28" s="447">
        <v>0</v>
      </c>
      <c r="N28" s="447">
        <v>0</v>
      </c>
      <c r="O28" s="447">
        <v>0</v>
      </c>
      <c r="P28" s="447">
        <v>0</v>
      </c>
      <c r="Q28" s="447">
        <v>0</v>
      </c>
      <c r="R28" s="447">
        <v>1.5665605199999999</v>
      </c>
      <c r="S28" s="447">
        <v>1.5665605199999999</v>
      </c>
      <c r="T28" s="447">
        <v>0</v>
      </c>
      <c r="U28" s="447">
        <v>0</v>
      </c>
      <c r="V28" s="447"/>
    </row>
    <row r="29" spans="1:22" s="163" customFormat="1" ht="110.25" x14ac:dyDescent="0.25">
      <c r="A29" s="195" t="s">
        <v>960</v>
      </c>
      <c r="B29" s="196" t="s">
        <v>961</v>
      </c>
      <c r="C29" s="197" t="s">
        <v>962</v>
      </c>
      <c r="D29" s="446">
        <v>21.648333333333337</v>
      </c>
      <c r="E29" s="446">
        <v>0</v>
      </c>
      <c r="F29" s="449">
        <v>2.1648686269999997</v>
      </c>
      <c r="G29" s="446">
        <v>2.1648686269999997</v>
      </c>
      <c r="H29" s="446">
        <v>0</v>
      </c>
      <c r="I29" s="446">
        <v>0</v>
      </c>
      <c r="J29" s="446">
        <v>0</v>
      </c>
      <c r="K29" s="446">
        <v>0</v>
      </c>
      <c r="L29" s="446">
        <v>0</v>
      </c>
      <c r="M29" s="447">
        <v>0</v>
      </c>
      <c r="N29" s="447">
        <v>0</v>
      </c>
      <c r="O29" s="447">
        <v>0</v>
      </c>
      <c r="P29" s="447">
        <v>0</v>
      </c>
      <c r="Q29" s="447">
        <v>0</v>
      </c>
      <c r="R29" s="447">
        <v>2.1648686269999997</v>
      </c>
      <c r="S29" s="447">
        <v>2.1648686269999997</v>
      </c>
      <c r="T29" s="447">
        <f>H29-I29</f>
        <v>0</v>
      </c>
      <c r="U29" s="447">
        <v>0</v>
      </c>
      <c r="V29" s="447"/>
    </row>
    <row r="30" spans="1:22" s="163" customFormat="1" ht="110.25" x14ac:dyDescent="0.25">
      <c r="A30" s="195" t="s">
        <v>963</v>
      </c>
      <c r="B30" s="196" t="s">
        <v>964</v>
      </c>
      <c r="C30" s="197" t="s">
        <v>965</v>
      </c>
      <c r="D30" s="446">
        <v>1.0166666666666666</v>
      </c>
      <c r="E30" s="446">
        <v>0</v>
      </c>
      <c r="F30" s="446">
        <v>1.0164787800000001</v>
      </c>
      <c r="G30" s="446">
        <v>1.0164787800000001</v>
      </c>
      <c r="H30" s="446">
        <v>0</v>
      </c>
      <c r="I30" s="446">
        <v>0</v>
      </c>
      <c r="J30" s="446">
        <v>0</v>
      </c>
      <c r="K30" s="446">
        <v>0</v>
      </c>
      <c r="L30" s="446">
        <v>0</v>
      </c>
      <c r="M30" s="447">
        <v>0</v>
      </c>
      <c r="N30" s="447">
        <v>0</v>
      </c>
      <c r="O30" s="447">
        <v>0</v>
      </c>
      <c r="P30" s="447">
        <v>0</v>
      </c>
      <c r="Q30" s="447">
        <v>0</v>
      </c>
      <c r="R30" s="447">
        <v>1.0164787800000001</v>
      </c>
      <c r="S30" s="447">
        <v>1.0164787800000001</v>
      </c>
      <c r="T30" s="447">
        <f t="shared" ref="T30:T37" si="20">H30-I30</f>
        <v>0</v>
      </c>
      <c r="U30" s="447">
        <v>0</v>
      </c>
      <c r="V30" s="447"/>
    </row>
    <row r="31" spans="1:22" s="163" customFormat="1" ht="110.25" x14ac:dyDescent="0.25">
      <c r="A31" s="195" t="s">
        <v>966</v>
      </c>
      <c r="B31" s="196" t="s">
        <v>967</v>
      </c>
      <c r="C31" s="197" t="s">
        <v>968</v>
      </c>
      <c r="D31" s="446">
        <v>10.128333333333334</v>
      </c>
      <c r="E31" s="446">
        <v>0</v>
      </c>
      <c r="F31" s="446">
        <v>7.0896167299999995</v>
      </c>
      <c r="G31" s="446">
        <v>7.0896167299999995</v>
      </c>
      <c r="H31" s="446">
        <v>0</v>
      </c>
      <c r="I31" s="446">
        <v>0</v>
      </c>
      <c r="J31" s="446">
        <v>0</v>
      </c>
      <c r="K31" s="446">
        <v>0</v>
      </c>
      <c r="L31" s="446">
        <v>0</v>
      </c>
      <c r="M31" s="447">
        <v>0</v>
      </c>
      <c r="N31" s="447">
        <v>0</v>
      </c>
      <c r="O31" s="447">
        <v>0</v>
      </c>
      <c r="P31" s="447">
        <v>0</v>
      </c>
      <c r="Q31" s="447">
        <v>0</v>
      </c>
      <c r="R31" s="447">
        <v>7.0896167299999995</v>
      </c>
      <c r="S31" s="447">
        <v>7.0896167299999995</v>
      </c>
      <c r="T31" s="447">
        <f t="shared" si="20"/>
        <v>0</v>
      </c>
      <c r="U31" s="447">
        <v>0</v>
      </c>
      <c r="V31" s="447"/>
    </row>
    <row r="32" spans="1:22" s="163" customFormat="1" ht="126" x14ac:dyDescent="0.25">
      <c r="A32" s="195" t="s">
        <v>969</v>
      </c>
      <c r="B32" s="196" t="s">
        <v>970</v>
      </c>
      <c r="C32" s="197" t="s">
        <v>971</v>
      </c>
      <c r="D32" s="446">
        <v>2.916666666666667</v>
      </c>
      <c r="E32" s="450">
        <v>5.2916666666666667E-2</v>
      </c>
      <c r="F32" s="446">
        <v>2.86375</v>
      </c>
      <c r="G32" s="446">
        <v>2.86375</v>
      </c>
      <c r="H32" s="446">
        <v>0</v>
      </c>
      <c r="I32" s="446">
        <v>0</v>
      </c>
      <c r="J32" s="446">
        <v>0</v>
      </c>
      <c r="K32" s="446">
        <v>0</v>
      </c>
      <c r="L32" s="446">
        <v>0</v>
      </c>
      <c r="M32" s="447">
        <v>0</v>
      </c>
      <c r="N32" s="447">
        <v>0</v>
      </c>
      <c r="O32" s="447">
        <v>0</v>
      </c>
      <c r="P32" s="447">
        <v>0</v>
      </c>
      <c r="Q32" s="447">
        <v>0</v>
      </c>
      <c r="R32" s="447">
        <v>2.86375</v>
      </c>
      <c r="S32" s="447">
        <v>2.86375</v>
      </c>
      <c r="T32" s="447">
        <f t="shared" si="20"/>
        <v>0</v>
      </c>
      <c r="U32" s="447">
        <v>0</v>
      </c>
      <c r="V32" s="447"/>
    </row>
    <row r="33" spans="1:22" s="163" customFormat="1" ht="110.25" x14ac:dyDescent="0.25">
      <c r="A33" s="195" t="s">
        <v>216</v>
      </c>
      <c r="B33" s="196" t="s">
        <v>972</v>
      </c>
      <c r="C33" s="197" t="s">
        <v>973</v>
      </c>
      <c r="D33" s="446">
        <v>0.30249999999999999</v>
      </c>
      <c r="E33" s="446">
        <v>0</v>
      </c>
      <c r="F33" s="446">
        <v>0.30227548999999998</v>
      </c>
      <c r="G33" s="446">
        <v>0.30227548999999998</v>
      </c>
      <c r="H33" s="446">
        <v>0</v>
      </c>
      <c r="I33" s="446">
        <v>0</v>
      </c>
      <c r="J33" s="446">
        <v>0</v>
      </c>
      <c r="K33" s="446">
        <v>0</v>
      </c>
      <c r="L33" s="446">
        <v>0</v>
      </c>
      <c r="M33" s="447">
        <v>0</v>
      </c>
      <c r="N33" s="447">
        <v>0</v>
      </c>
      <c r="O33" s="447">
        <v>0</v>
      </c>
      <c r="P33" s="447">
        <v>0</v>
      </c>
      <c r="Q33" s="447">
        <v>0</v>
      </c>
      <c r="R33" s="447">
        <v>0.30227548999999998</v>
      </c>
      <c r="S33" s="447">
        <v>0.30227548999999998</v>
      </c>
      <c r="T33" s="447">
        <f t="shared" si="20"/>
        <v>0</v>
      </c>
      <c r="U33" s="447">
        <v>0</v>
      </c>
      <c r="V33" s="447"/>
    </row>
    <row r="34" spans="1:22" s="163" customFormat="1" ht="110.25" x14ac:dyDescent="0.25">
      <c r="A34" s="195" t="s">
        <v>217</v>
      </c>
      <c r="B34" s="196" t="s">
        <v>974</v>
      </c>
      <c r="C34" s="197" t="s">
        <v>975</v>
      </c>
      <c r="D34" s="446">
        <v>5.9575000000000005</v>
      </c>
      <c r="E34" s="446">
        <v>0</v>
      </c>
      <c r="F34" s="446">
        <v>3.6338421385999999</v>
      </c>
      <c r="G34" s="446">
        <v>3.6338421385999999</v>
      </c>
      <c r="H34" s="446">
        <v>0</v>
      </c>
      <c r="I34" s="446">
        <v>0</v>
      </c>
      <c r="J34" s="446">
        <v>0</v>
      </c>
      <c r="K34" s="446">
        <v>0</v>
      </c>
      <c r="L34" s="446">
        <v>0</v>
      </c>
      <c r="M34" s="447">
        <v>0</v>
      </c>
      <c r="N34" s="447">
        <v>0</v>
      </c>
      <c r="O34" s="447">
        <v>0</v>
      </c>
      <c r="P34" s="447">
        <v>0</v>
      </c>
      <c r="Q34" s="447">
        <v>0</v>
      </c>
      <c r="R34" s="447">
        <v>3.6338421385999999</v>
      </c>
      <c r="S34" s="447">
        <v>3.6338421385999999</v>
      </c>
      <c r="T34" s="447">
        <f t="shared" si="20"/>
        <v>0</v>
      </c>
      <c r="U34" s="447">
        <v>0</v>
      </c>
      <c r="V34" s="447"/>
    </row>
    <row r="35" spans="1:22" s="163" customFormat="1" ht="94.5" x14ac:dyDescent="0.25">
      <c r="A35" s="195" t="s">
        <v>976</v>
      </c>
      <c r="B35" s="196" t="s">
        <v>977</v>
      </c>
      <c r="C35" s="197" t="s">
        <v>978</v>
      </c>
      <c r="D35" s="446">
        <v>7.7499999999999999E-2</v>
      </c>
      <c r="E35" s="446">
        <v>0</v>
      </c>
      <c r="F35" s="446">
        <v>7.7258210000000008E-2</v>
      </c>
      <c r="G35" s="446">
        <v>7.7258210000000008E-2</v>
      </c>
      <c r="H35" s="446">
        <v>0</v>
      </c>
      <c r="I35" s="446">
        <v>0</v>
      </c>
      <c r="J35" s="446">
        <v>0</v>
      </c>
      <c r="K35" s="446">
        <v>0</v>
      </c>
      <c r="L35" s="446">
        <v>0</v>
      </c>
      <c r="M35" s="447">
        <v>0</v>
      </c>
      <c r="N35" s="447">
        <v>0</v>
      </c>
      <c r="O35" s="447">
        <v>0</v>
      </c>
      <c r="P35" s="447">
        <v>0</v>
      </c>
      <c r="Q35" s="447">
        <v>0</v>
      </c>
      <c r="R35" s="447">
        <v>7.7258210000000008E-2</v>
      </c>
      <c r="S35" s="447">
        <v>7.7258210000000008E-2</v>
      </c>
      <c r="T35" s="447">
        <f t="shared" si="20"/>
        <v>0</v>
      </c>
      <c r="U35" s="447">
        <v>0</v>
      </c>
      <c r="V35" s="447"/>
    </row>
    <row r="36" spans="1:22" s="163" customFormat="1" ht="110.25" x14ac:dyDescent="0.25">
      <c r="A36" s="195" t="s">
        <v>979</v>
      </c>
      <c r="B36" s="196" t="s">
        <v>980</v>
      </c>
      <c r="C36" s="197" t="s">
        <v>981</v>
      </c>
      <c r="D36" s="446">
        <v>1.7600000000000002</v>
      </c>
      <c r="E36" s="446">
        <v>0</v>
      </c>
      <c r="F36" s="446">
        <v>1.75992389</v>
      </c>
      <c r="G36" s="446">
        <v>1.75992389</v>
      </c>
      <c r="H36" s="446">
        <v>0</v>
      </c>
      <c r="I36" s="446">
        <v>0</v>
      </c>
      <c r="J36" s="446">
        <v>0</v>
      </c>
      <c r="K36" s="446">
        <v>0</v>
      </c>
      <c r="L36" s="446">
        <v>0</v>
      </c>
      <c r="M36" s="447">
        <v>0</v>
      </c>
      <c r="N36" s="447">
        <v>0</v>
      </c>
      <c r="O36" s="447">
        <v>0</v>
      </c>
      <c r="P36" s="447">
        <v>0</v>
      </c>
      <c r="Q36" s="447">
        <v>0</v>
      </c>
      <c r="R36" s="447">
        <v>1.75992389</v>
      </c>
      <c r="S36" s="447">
        <v>1.75992389</v>
      </c>
      <c r="T36" s="447">
        <f t="shared" si="20"/>
        <v>0</v>
      </c>
      <c r="U36" s="447">
        <v>0</v>
      </c>
      <c r="V36" s="447"/>
    </row>
    <row r="37" spans="1:22" s="163" customFormat="1" ht="31.5" x14ac:dyDescent="0.25">
      <c r="A37" s="195" t="s">
        <v>982</v>
      </c>
      <c r="B37" s="196" t="s">
        <v>983</v>
      </c>
      <c r="C37" s="197" t="s">
        <v>984</v>
      </c>
      <c r="D37" s="446">
        <v>0.27500000000000002</v>
      </c>
      <c r="E37" s="446">
        <v>0</v>
      </c>
      <c r="F37" s="446">
        <v>0.27500000000000002</v>
      </c>
      <c r="G37" s="446">
        <v>0.27500000000000002</v>
      </c>
      <c r="H37" s="446">
        <v>0</v>
      </c>
      <c r="I37" s="446">
        <v>0</v>
      </c>
      <c r="J37" s="446">
        <v>0</v>
      </c>
      <c r="K37" s="446">
        <v>0</v>
      </c>
      <c r="L37" s="446">
        <v>0</v>
      </c>
      <c r="M37" s="447">
        <v>0</v>
      </c>
      <c r="N37" s="447">
        <v>0</v>
      </c>
      <c r="O37" s="447">
        <v>0</v>
      </c>
      <c r="P37" s="447">
        <v>0</v>
      </c>
      <c r="Q37" s="447">
        <v>0</v>
      </c>
      <c r="R37" s="447">
        <v>0.27500000000000002</v>
      </c>
      <c r="S37" s="447">
        <v>0.27500000000000002</v>
      </c>
      <c r="T37" s="447">
        <f t="shared" si="20"/>
        <v>0</v>
      </c>
      <c r="U37" s="447">
        <v>0</v>
      </c>
      <c r="V37" s="447"/>
    </row>
    <row r="38" spans="1:22" ht="66" customHeight="1" x14ac:dyDescent="0.25">
      <c r="A38" s="316" t="s">
        <v>167</v>
      </c>
      <c r="B38" s="317"/>
      <c r="C38" s="318"/>
      <c r="D38" s="447">
        <f t="shared" ref="D38:T38" si="21">SUM(D20:D37)</f>
        <v>140.30000000000001</v>
      </c>
      <c r="E38" s="447">
        <f t="shared" si="21"/>
        <v>5.2916666666666667E-2</v>
      </c>
      <c r="F38" s="447">
        <f>SUM(F20:F37)</f>
        <v>35.021893184926</v>
      </c>
      <c r="G38" s="447">
        <f t="shared" si="21"/>
        <v>35.021893184926</v>
      </c>
      <c r="H38" s="451">
        <f t="shared" si="21"/>
        <v>0</v>
      </c>
      <c r="I38" s="451">
        <f t="shared" si="21"/>
        <v>0</v>
      </c>
      <c r="J38" s="451">
        <f t="shared" si="21"/>
        <v>0</v>
      </c>
      <c r="K38" s="451">
        <f t="shared" si="21"/>
        <v>0</v>
      </c>
      <c r="L38" s="451">
        <f t="shared" si="21"/>
        <v>0</v>
      </c>
      <c r="M38" s="451">
        <f t="shared" si="21"/>
        <v>0</v>
      </c>
      <c r="N38" s="451">
        <f t="shared" si="21"/>
        <v>0</v>
      </c>
      <c r="O38" s="451">
        <f t="shared" si="21"/>
        <v>0</v>
      </c>
      <c r="P38" s="451">
        <f t="shared" si="21"/>
        <v>0</v>
      </c>
      <c r="Q38" s="451">
        <f t="shared" si="21"/>
        <v>0</v>
      </c>
      <c r="R38" s="451">
        <f t="shared" si="21"/>
        <v>35.021893184926</v>
      </c>
      <c r="S38" s="451">
        <f t="shared" si="21"/>
        <v>35.021893184926</v>
      </c>
      <c r="T38" s="451">
        <f t="shared" si="21"/>
        <v>0</v>
      </c>
      <c r="U38" s="451">
        <v>0</v>
      </c>
      <c r="V38" s="451" t="s">
        <v>442</v>
      </c>
    </row>
    <row r="40" spans="1:22" x14ac:dyDescent="0.25">
      <c r="E40" s="200"/>
    </row>
    <row r="41" spans="1:22" x14ac:dyDescent="0.25">
      <c r="D41" s="305"/>
      <c r="E41" s="305"/>
    </row>
    <row r="42" spans="1:22" x14ac:dyDescent="0.25">
      <c r="L42" s="104"/>
      <c r="M42" s="104"/>
      <c r="Q42" s="104"/>
    </row>
  </sheetData>
  <customSheetViews>
    <customSheetView guid="{500C2F4F-1743-499A-A051-20565DBF52B2}" scale="80" showPageBreaks="1" printArea="1" view="pageBreakPreview">
      <selection activeCell="H15" sqref="H15:Q15"/>
      <colBreaks count="1" manualBreakCount="1">
        <brk id="9" max="20" man="1"/>
      </colBreaks>
      <pageMargins left="0.78740157480314965" right="0.39370078740157483" top="0.78740157480314965" bottom="0.78740157480314965" header="0.51181102362204722" footer="0.51181102362204722"/>
      <printOptions horizontalCentered="1"/>
      <pageSetup paperSize="9" scale="80" fitToHeight="0" orientation="landscape" r:id="rId1"/>
      <headerFooter alignWithMargins="0"/>
    </customSheetView>
  </customSheetViews>
  <mergeCells count="28">
    <mergeCell ref="A12:V12"/>
    <mergeCell ref="A13:V13"/>
    <mergeCell ref="E15:E18"/>
    <mergeCell ref="H16:I17"/>
    <mergeCell ref="J16:K17"/>
    <mergeCell ref="L16:M17"/>
    <mergeCell ref="N16:O17"/>
    <mergeCell ref="H15:Q15"/>
    <mergeCell ref="A14:V14"/>
    <mergeCell ref="A15:A18"/>
    <mergeCell ref="B15:B18"/>
    <mergeCell ref="C15:C18"/>
    <mergeCell ref="V15:V18"/>
    <mergeCell ref="D15:D18"/>
    <mergeCell ref="T15:U17"/>
    <mergeCell ref="P16:Q17"/>
    <mergeCell ref="A4:V4"/>
    <mergeCell ref="A5:V5"/>
    <mergeCell ref="A7:V7"/>
    <mergeCell ref="A8:V8"/>
    <mergeCell ref="A10:V10"/>
    <mergeCell ref="A38:C38"/>
    <mergeCell ref="R15:S15"/>
    <mergeCell ref="R16:R18"/>
    <mergeCell ref="S16:S18"/>
    <mergeCell ref="F16:F18"/>
    <mergeCell ref="G16:G18"/>
    <mergeCell ref="F15:G15"/>
  </mergeCells>
  <printOptions horizontalCentered="1"/>
  <pageMargins left="0.78740157480314965" right="0.39370078740157483" top="0.78740157480314965" bottom="0.78740157480314965" header="0.51181102362204722" footer="0.51181102362204722"/>
  <pageSetup paperSize="9" scale="42" fitToHeight="0" orientation="landscape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B465"/>
  <sheetViews>
    <sheetView view="pageBreakPreview" topLeftCell="A34" zoomScale="55" zoomScaleNormal="60" zoomScaleSheetLayoutView="55" workbookViewId="0">
      <selection activeCell="F23" sqref="F23"/>
    </sheetView>
  </sheetViews>
  <sheetFormatPr defaultColWidth="9" defaultRowHeight="15.75" x14ac:dyDescent="0.25"/>
  <cols>
    <col min="1" max="1" width="12.75" style="13" customWidth="1"/>
    <col min="2" max="2" width="24" style="13" customWidth="1"/>
    <col min="3" max="3" width="16.375" style="13" customWidth="1"/>
    <col min="4" max="4" width="14.875" style="13" customWidth="1"/>
    <col min="5" max="5" width="9.75" style="13" customWidth="1"/>
    <col min="6" max="6" width="10" style="13" customWidth="1"/>
    <col min="7" max="7" width="6.875" style="13" customWidth="1"/>
    <col min="8" max="8" width="7.25" style="13" customWidth="1"/>
    <col min="9" max="11" width="7.375" style="13" customWidth="1"/>
    <col min="12" max="12" width="10.75" style="13" customWidth="1"/>
    <col min="13" max="13" width="6.25" style="13" customWidth="1"/>
    <col min="14" max="18" width="6.125" style="13" bestFit="1" customWidth="1"/>
    <col min="19" max="19" width="10.125" style="13" customWidth="1"/>
    <col min="20" max="20" width="6.5" style="13" bestFit="1" customWidth="1"/>
    <col min="21" max="25" width="6.125" style="13" bestFit="1" customWidth="1"/>
    <col min="26" max="26" width="10.75" style="13" customWidth="1"/>
    <col min="27" max="32" width="6.25" style="13" customWidth="1"/>
    <col min="33" max="33" width="11.25" style="13" customWidth="1"/>
    <col min="34" max="34" width="8.25" style="13" customWidth="1"/>
    <col min="35" max="39" width="6.25" style="13" customWidth="1"/>
    <col min="40" max="40" width="10.375" style="13" customWidth="1"/>
    <col min="41" max="41" width="8" style="13" customWidth="1"/>
    <col min="42" max="46" width="6.25" style="13" customWidth="1"/>
    <col min="47" max="47" width="7.875" style="13" customWidth="1"/>
    <col min="48" max="48" width="6.5" style="13" bestFit="1" customWidth="1"/>
    <col min="49" max="50" width="6.125" style="13" bestFit="1" customWidth="1"/>
    <col min="51" max="51" width="6.625" style="13" bestFit="1" customWidth="1"/>
    <col min="52" max="53" width="6.125" style="13" bestFit="1" customWidth="1"/>
    <col min="54" max="54" width="10.125" style="13" customWidth="1"/>
    <col min="55" max="55" width="6.25" style="13" customWidth="1"/>
    <col min="56" max="60" width="6.125" style="13" bestFit="1" customWidth="1"/>
    <col min="61" max="61" width="7.625" style="13" customWidth="1"/>
    <col min="62" max="62" width="6.25" style="13" customWidth="1"/>
    <col min="63" max="67" width="6.125" style="13" bestFit="1" customWidth="1"/>
    <col min="68" max="68" width="9.875" style="13" customWidth="1"/>
    <col min="69" max="69" width="9.125" style="13" customWidth="1"/>
    <col min="70" max="74" width="6.125" style="13" bestFit="1" customWidth="1"/>
    <col min="75" max="75" width="9.625" style="13" customWidth="1"/>
    <col min="76" max="76" width="8.75" style="13" customWidth="1"/>
    <col min="77" max="77" width="11.25" style="13" customWidth="1"/>
    <col min="78" max="78" width="14.5" style="13" customWidth="1"/>
    <col min="79" max="79" width="16.5" style="13" customWidth="1"/>
    <col min="80" max="80" width="16.625" style="13" customWidth="1"/>
    <col min="81" max="16384" width="9" style="13"/>
  </cols>
  <sheetData>
    <row r="1" spans="1:80" ht="18.75" x14ac:dyDescent="0.25">
      <c r="AJ1" s="32"/>
      <c r="AM1" s="16"/>
      <c r="CA1" s="16" t="s">
        <v>58</v>
      </c>
    </row>
    <row r="2" spans="1:80" ht="18.75" x14ac:dyDescent="0.3">
      <c r="AJ2" s="32"/>
      <c r="AM2" s="17"/>
      <c r="CA2" s="17" t="s">
        <v>0</v>
      </c>
    </row>
    <row r="3" spans="1:80" ht="18.75" x14ac:dyDescent="0.3">
      <c r="AJ3" s="32"/>
      <c r="AM3" s="17"/>
      <c r="CA3" s="12" t="s">
        <v>910</v>
      </c>
    </row>
    <row r="4" spans="1:80" ht="18.75" x14ac:dyDescent="0.3">
      <c r="A4" s="326" t="s">
        <v>895</v>
      </c>
      <c r="B4" s="326"/>
      <c r="C4" s="326"/>
      <c r="D4" s="326"/>
      <c r="E4" s="326"/>
      <c r="F4" s="326"/>
      <c r="G4" s="326"/>
      <c r="H4" s="326"/>
      <c r="I4" s="326"/>
      <c r="J4" s="326"/>
      <c r="K4" s="326"/>
      <c r="L4" s="326"/>
      <c r="M4" s="326"/>
      <c r="N4" s="326"/>
      <c r="O4" s="326"/>
      <c r="P4" s="326"/>
      <c r="Q4" s="326"/>
      <c r="R4" s="326"/>
      <c r="S4" s="326"/>
      <c r="T4" s="326"/>
      <c r="U4" s="326"/>
      <c r="V4" s="326"/>
      <c r="W4" s="326"/>
      <c r="X4" s="326"/>
      <c r="Y4" s="326"/>
      <c r="Z4" s="326"/>
      <c r="AA4" s="326"/>
      <c r="AB4" s="326"/>
      <c r="AC4" s="326"/>
      <c r="AD4" s="326"/>
      <c r="AE4" s="326"/>
      <c r="AF4" s="326"/>
      <c r="AG4" s="326"/>
      <c r="AH4" s="326"/>
      <c r="AI4" s="326"/>
      <c r="AJ4" s="326"/>
      <c r="AK4" s="326"/>
      <c r="AL4" s="326"/>
      <c r="AM4" s="326"/>
    </row>
    <row r="5" spans="1:80" ht="18.75" customHeight="1" x14ac:dyDescent="0.3">
      <c r="A5" s="327" t="s">
        <v>1000</v>
      </c>
      <c r="B5" s="327"/>
      <c r="C5" s="327"/>
      <c r="D5" s="327"/>
      <c r="E5" s="327"/>
      <c r="F5" s="327"/>
      <c r="G5" s="327"/>
      <c r="H5" s="327"/>
      <c r="I5" s="327"/>
      <c r="J5" s="327"/>
      <c r="K5" s="327"/>
      <c r="L5" s="327"/>
      <c r="M5" s="327"/>
      <c r="N5" s="327"/>
      <c r="O5" s="327"/>
      <c r="P5" s="327"/>
      <c r="Q5" s="327"/>
      <c r="R5" s="327"/>
      <c r="S5" s="327"/>
      <c r="T5" s="327"/>
      <c r="U5" s="327"/>
      <c r="V5" s="327"/>
      <c r="W5" s="327"/>
      <c r="X5" s="327"/>
      <c r="Y5" s="327"/>
      <c r="Z5" s="327"/>
      <c r="AA5" s="327"/>
      <c r="AB5" s="327"/>
      <c r="AC5" s="327"/>
      <c r="AD5" s="327"/>
      <c r="AE5" s="327"/>
      <c r="AF5" s="327"/>
      <c r="AG5" s="327"/>
      <c r="AH5" s="327"/>
      <c r="AI5" s="327"/>
      <c r="AJ5" s="327"/>
      <c r="AK5" s="327"/>
      <c r="AL5" s="327"/>
      <c r="AM5" s="327"/>
    </row>
    <row r="6" spans="1:80" ht="18.75" x14ac:dyDescent="0.3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</row>
    <row r="7" spans="1:80" ht="18.75" customHeight="1" x14ac:dyDescent="0.3">
      <c r="A7" s="327" t="s">
        <v>933</v>
      </c>
      <c r="B7" s="327"/>
      <c r="C7" s="327"/>
      <c r="D7" s="327"/>
      <c r="E7" s="327"/>
      <c r="F7" s="327"/>
      <c r="G7" s="327"/>
      <c r="H7" s="327"/>
      <c r="I7" s="327"/>
      <c r="J7" s="327"/>
      <c r="K7" s="327"/>
      <c r="L7" s="327"/>
      <c r="M7" s="327"/>
      <c r="N7" s="327"/>
      <c r="O7" s="327"/>
      <c r="P7" s="327"/>
      <c r="Q7" s="327"/>
      <c r="R7" s="327"/>
      <c r="S7" s="327"/>
      <c r="T7" s="327"/>
      <c r="U7" s="327"/>
      <c r="V7" s="327"/>
      <c r="W7" s="327"/>
      <c r="X7" s="327"/>
      <c r="Y7" s="327"/>
      <c r="Z7" s="327"/>
      <c r="AA7" s="327"/>
      <c r="AB7" s="327"/>
      <c r="AC7" s="327"/>
      <c r="AD7" s="327"/>
      <c r="AE7" s="327"/>
      <c r="AF7" s="327"/>
      <c r="AG7" s="327"/>
      <c r="AH7" s="327"/>
      <c r="AI7" s="327"/>
      <c r="AJ7" s="327"/>
      <c r="AK7" s="327"/>
      <c r="AL7" s="327"/>
      <c r="AM7" s="327"/>
    </row>
    <row r="8" spans="1:80" x14ac:dyDescent="0.25">
      <c r="A8" s="321" t="s">
        <v>71</v>
      </c>
      <c r="B8" s="321"/>
      <c r="C8" s="321"/>
      <c r="D8" s="321"/>
      <c r="E8" s="321"/>
      <c r="F8" s="321"/>
      <c r="G8" s="321"/>
      <c r="H8" s="321"/>
      <c r="I8" s="321"/>
      <c r="J8" s="321"/>
      <c r="K8" s="321"/>
      <c r="L8" s="321"/>
      <c r="M8" s="321"/>
      <c r="N8" s="321"/>
      <c r="O8" s="321"/>
      <c r="P8" s="321"/>
      <c r="Q8" s="321"/>
      <c r="R8" s="321"/>
      <c r="S8" s="321"/>
      <c r="T8" s="321"/>
      <c r="U8" s="321"/>
      <c r="V8" s="321"/>
      <c r="W8" s="321"/>
      <c r="X8" s="321"/>
      <c r="Y8" s="321"/>
      <c r="Z8" s="321"/>
      <c r="AA8" s="321"/>
      <c r="AB8" s="321"/>
      <c r="AC8" s="321"/>
      <c r="AD8" s="321"/>
      <c r="AE8" s="321"/>
      <c r="AF8" s="321"/>
      <c r="AG8" s="321"/>
      <c r="AH8" s="321"/>
      <c r="AI8" s="321"/>
      <c r="AJ8" s="321"/>
      <c r="AK8" s="321"/>
      <c r="AL8" s="321"/>
      <c r="AM8" s="321"/>
    </row>
    <row r="9" spans="1:80" x14ac:dyDescent="0.25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</row>
    <row r="10" spans="1:80" ht="18.75" x14ac:dyDescent="0.3">
      <c r="A10" s="328" t="s">
        <v>994</v>
      </c>
      <c r="B10" s="328"/>
      <c r="C10" s="328"/>
      <c r="D10" s="328"/>
      <c r="E10" s="328"/>
      <c r="F10" s="328"/>
      <c r="G10" s="328"/>
      <c r="H10" s="328"/>
      <c r="I10" s="328"/>
      <c r="J10" s="328"/>
      <c r="K10" s="328"/>
      <c r="L10" s="328"/>
      <c r="M10" s="328"/>
      <c r="N10" s="328"/>
      <c r="O10" s="328"/>
      <c r="P10" s="328"/>
      <c r="Q10" s="328"/>
      <c r="R10" s="328"/>
      <c r="S10" s="328"/>
      <c r="T10" s="328"/>
      <c r="U10" s="328"/>
      <c r="V10" s="328"/>
      <c r="W10" s="328"/>
      <c r="X10" s="328"/>
      <c r="Y10" s="328"/>
      <c r="Z10" s="328"/>
      <c r="AA10" s="328"/>
      <c r="AB10" s="328"/>
      <c r="AC10" s="328"/>
      <c r="AD10" s="328"/>
      <c r="AE10" s="328"/>
      <c r="AF10" s="328"/>
      <c r="AG10" s="328"/>
      <c r="AH10" s="328"/>
      <c r="AI10" s="328"/>
      <c r="AJ10" s="328"/>
      <c r="AK10" s="328"/>
      <c r="AL10" s="328"/>
      <c r="AM10" s="328"/>
    </row>
    <row r="11" spans="1:80" ht="18.75" x14ac:dyDescent="0.3">
      <c r="AA11" s="17"/>
    </row>
    <row r="12" spans="1:80" ht="18.75" x14ac:dyDescent="0.25">
      <c r="A12" s="320" t="s">
        <v>55</v>
      </c>
      <c r="B12" s="320"/>
      <c r="C12" s="320"/>
      <c r="D12" s="320"/>
      <c r="E12" s="320"/>
      <c r="F12" s="320"/>
      <c r="G12" s="320"/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320"/>
      <c r="S12" s="320"/>
      <c r="T12" s="320"/>
      <c r="U12" s="320"/>
      <c r="V12" s="320"/>
      <c r="W12" s="320"/>
      <c r="X12" s="320"/>
      <c r="Y12" s="320"/>
      <c r="Z12" s="320"/>
      <c r="AA12" s="320"/>
      <c r="AB12" s="320"/>
      <c r="AC12" s="320"/>
      <c r="AD12" s="320"/>
      <c r="AE12" s="320"/>
      <c r="AF12" s="320"/>
      <c r="AG12" s="320"/>
      <c r="AH12" s="320"/>
      <c r="AI12" s="320"/>
      <c r="AJ12" s="320"/>
      <c r="AK12" s="320"/>
      <c r="AL12" s="320"/>
      <c r="AM12" s="320"/>
    </row>
    <row r="13" spans="1:80" x14ac:dyDescent="0.25">
      <c r="A13" s="321" t="s">
        <v>70</v>
      </c>
      <c r="B13" s="321"/>
      <c r="C13" s="321"/>
      <c r="D13" s="321"/>
      <c r="E13" s="321"/>
      <c r="F13" s="321"/>
      <c r="G13" s="321"/>
      <c r="H13" s="321"/>
      <c r="I13" s="321"/>
      <c r="J13" s="321"/>
      <c r="K13" s="321"/>
      <c r="L13" s="321"/>
      <c r="M13" s="321"/>
      <c r="N13" s="321"/>
      <c r="O13" s="321"/>
      <c r="P13" s="321"/>
      <c r="Q13" s="321"/>
      <c r="R13" s="321"/>
      <c r="S13" s="321"/>
      <c r="T13" s="321"/>
      <c r="U13" s="321"/>
      <c r="V13" s="321"/>
      <c r="W13" s="321"/>
      <c r="X13" s="321"/>
      <c r="Y13" s="321"/>
      <c r="Z13" s="321"/>
      <c r="AA13" s="321"/>
      <c r="AB13" s="321"/>
      <c r="AC13" s="321"/>
      <c r="AD13" s="321"/>
      <c r="AE13" s="321"/>
      <c r="AF13" s="321"/>
      <c r="AG13" s="321"/>
      <c r="AH13" s="321"/>
      <c r="AI13" s="321"/>
      <c r="AJ13" s="321"/>
      <c r="AK13" s="321"/>
      <c r="AL13" s="321"/>
      <c r="AM13" s="321"/>
    </row>
    <row r="14" spans="1:80" x14ac:dyDescent="0.25"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</row>
    <row r="15" spans="1:80" ht="31.5" customHeight="1" x14ac:dyDescent="0.25">
      <c r="A15" s="346" t="s">
        <v>64</v>
      </c>
      <c r="B15" s="349" t="s">
        <v>21</v>
      </c>
      <c r="C15" s="349" t="s">
        <v>5</v>
      </c>
      <c r="D15" s="346" t="s">
        <v>915</v>
      </c>
      <c r="E15" s="350" t="s">
        <v>1001</v>
      </c>
      <c r="F15" s="351"/>
      <c r="G15" s="351"/>
      <c r="H15" s="351"/>
      <c r="I15" s="351"/>
      <c r="J15" s="351"/>
      <c r="K15" s="351"/>
      <c r="L15" s="351"/>
      <c r="M15" s="351"/>
      <c r="N15" s="351"/>
      <c r="O15" s="351"/>
      <c r="P15" s="351"/>
      <c r="Q15" s="351"/>
      <c r="R15" s="351"/>
      <c r="S15" s="351"/>
      <c r="T15" s="351"/>
      <c r="U15" s="351"/>
      <c r="V15" s="351"/>
      <c r="W15" s="351"/>
      <c r="X15" s="351"/>
      <c r="Y15" s="351"/>
      <c r="Z15" s="351"/>
      <c r="AA15" s="351"/>
      <c r="AB15" s="351"/>
      <c r="AC15" s="351"/>
      <c r="AD15" s="351"/>
      <c r="AE15" s="351"/>
      <c r="AF15" s="351"/>
      <c r="AG15" s="351"/>
      <c r="AH15" s="351"/>
      <c r="AI15" s="351"/>
      <c r="AJ15" s="351"/>
      <c r="AK15" s="351"/>
      <c r="AL15" s="351"/>
      <c r="AM15" s="351"/>
      <c r="AN15" s="351"/>
      <c r="AO15" s="351"/>
      <c r="AP15" s="351"/>
      <c r="AQ15" s="351"/>
      <c r="AR15" s="351"/>
      <c r="AS15" s="351"/>
      <c r="AT15" s="351"/>
      <c r="AU15" s="351"/>
      <c r="AV15" s="351"/>
      <c r="AW15" s="351"/>
      <c r="AX15" s="351"/>
      <c r="AY15" s="351"/>
      <c r="AZ15" s="351"/>
      <c r="BA15" s="351"/>
      <c r="BB15" s="351"/>
      <c r="BC15" s="351"/>
      <c r="BD15" s="351"/>
      <c r="BE15" s="351"/>
      <c r="BF15" s="351"/>
      <c r="BG15" s="351"/>
      <c r="BH15" s="351"/>
      <c r="BI15" s="351"/>
      <c r="BJ15" s="351"/>
      <c r="BK15" s="351"/>
      <c r="BL15" s="351"/>
      <c r="BM15" s="351"/>
      <c r="BN15" s="351"/>
      <c r="BO15" s="351"/>
      <c r="BP15" s="351"/>
      <c r="BQ15" s="351"/>
      <c r="BR15" s="351"/>
      <c r="BS15" s="351"/>
      <c r="BT15" s="351"/>
      <c r="BU15" s="351"/>
      <c r="BV15" s="352"/>
      <c r="BW15" s="340" t="s">
        <v>853</v>
      </c>
      <c r="BX15" s="357"/>
      <c r="BY15" s="357"/>
      <c r="BZ15" s="341"/>
      <c r="CA15" s="349" t="s">
        <v>7</v>
      </c>
    </row>
    <row r="16" spans="1:80" ht="49.5" customHeight="1" x14ac:dyDescent="0.25">
      <c r="A16" s="347"/>
      <c r="B16" s="349"/>
      <c r="C16" s="349"/>
      <c r="D16" s="347"/>
      <c r="E16" s="350" t="s">
        <v>9</v>
      </c>
      <c r="F16" s="351"/>
      <c r="G16" s="351"/>
      <c r="H16" s="351"/>
      <c r="I16" s="351"/>
      <c r="J16" s="351"/>
      <c r="K16" s="351"/>
      <c r="L16" s="351"/>
      <c r="M16" s="351"/>
      <c r="N16" s="351"/>
      <c r="O16" s="351"/>
      <c r="P16" s="351"/>
      <c r="Q16" s="351"/>
      <c r="R16" s="351"/>
      <c r="S16" s="351"/>
      <c r="T16" s="351"/>
      <c r="U16" s="351"/>
      <c r="V16" s="351"/>
      <c r="W16" s="351"/>
      <c r="X16" s="351"/>
      <c r="Y16" s="351"/>
      <c r="Z16" s="351"/>
      <c r="AA16" s="351"/>
      <c r="AB16" s="351"/>
      <c r="AC16" s="351"/>
      <c r="AD16" s="351"/>
      <c r="AE16" s="351"/>
      <c r="AF16" s="351"/>
      <c r="AG16" s="351"/>
      <c r="AH16" s="351"/>
      <c r="AI16" s="351"/>
      <c r="AJ16" s="351"/>
      <c r="AK16" s="351"/>
      <c r="AL16" s="351"/>
      <c r="AM16" s="352"/>
      <c r="AN16" s="350" t="s">
        <v>10</v>
      </c>
      <c r="AO16" s="351"/>
      <c r="AP16" s="351"/>
      <c r="AQ16" s="351"/>
      <c r="AR16" s="351"/>
      <c r="AS16" s="351"/>
      <c r="AT16" s="351"/>
      <c r="AU16" s="351"/>
      <c r="AV16" s="351"/>
      <c r="AW16" s="351"/>
      <c r="AX16" s="351"/>
      <c r="AY16" s="351"/>
      <c r="AZ16" s="351"/>
      <c r="BA16" s="351"/>
      <c r="BB16" s="351"/>
      <c r="BC16" s="351"/>
      <c r="BD16" s="351"/>
      <c r="BE16" s="351"/>
      <c r="BF16" s="351"/>
      <c r="BG16" s="351"/>
      <c r="BH16" s="351"/>
      <c r="BI16" s="351"/>
      <c r="BJ16" s="351"/>
      <c r="BK16" s="351"/>
      <c r="BL16" s="351"/>
      <c r="BM16" s="351"/>
      <c r="BN16" s="351"/>
      <c r="BO16" s="351"/>
      <c r="BP16" s="351"/>
      <c r="BQ16" s="351"/>
      <c r="BR16" s="351"/>
      <c r="BS16" s="351"/>
      <c r="BT16" s="351"/>
      <c r="BU16" s="351"/>
      <c r="BV16" s="351"/>
      <c r="BW16" s="344"/>
      <c r="BX16" s="358"/>
      <c r="BY16" s="358"/>
      <c r="BZ16" s="345"/>
      <c r="CA16" s="349"/>
      <c r="CB16" s="70"/>
    </row>
    <row r="17" spans="1:80" ht="51.75" customHeight="1" x14ac:dyDescent="0.25">
      <c r="A17" s="347"/>
      <c r="B17" s="349"/>
      <c r="C17" s="349"/>
      <c r="D17" s="347"/>
      <c r="E17" s="354" t="s">
        <v>12</v>
      </c>
      <c r="F17" s="355"/>
      <c r="G17" s="355"/>
      <c r="H17" s="355"/>
      <c r="I17" s="355"/>
      <c r="J17" s="355"/>
      <c r="K17" s="356"/>
      <c r="L17" s="354" t="s">
        <v>73</v>
      </c>
      <c r="M17" s="355"/>
      <c r="N17" s="355"/>
      <c r="O17" s="355"/>
      <c r="P17" s="355"/>
      <c r="Q17" s="355"/>
      <c r="R17" s="356"/>
      <c r="S17" s="349" t="s">
        <v>74</v>
      </c>
      <c r="T17" s="349"/>
      <c r="U17" s="349"/>
      <c r="V17" s="349"/>
      <c r="W17" s="349"/>
      <c r="X17" s="349"/>
      <c r="Y17" s="349"/>
      <c r="Z17" s="349" t="s">
        <v>78</v>
      </c>
      <c r="AA17" s="349"/>
      <c r="AB17" s="349"/>
      <c r="AC17" s="349"/>
      <c r="AD17" s="349"/>
      <c r="AE17" s="349"/>
      <c r="AF17" s="349"/>
      <c r="AG17" s="353" t="s">
        <v>76</v>
      </c>
      <c r="AH17" s="353"/>
      <c r="AI17" s="353"/>
      <c r="AJ17" s="353"/>
      <c r="AK17" s="353"/>
      <c r="AL17" s="353"/>
      <c r="AM17" s="353"/>
      <c r="AN17" s="349" t="s">
        <v>12</v>
      </c>
      <c r="AO17" s="349"/>
      <c r="AP17" s="349"/>
      <c r="AQ17" s="349"/>
      <c r="AR17" s="349"/>
      <c r="AS17" s="349"/>
      <c r="AT17" s="349"/>
      <c r="AU17" s="354" t="s">
        <v>73</v>
      </c>
      <c r="AV17" s="355"/>
      <c r="AW17" s="355"/>
      <c r="AX17" s="355"/>
      <c r="AY17" s="355"/>
      <c r="AZ17" s="355"/>
      <c r="BA17" s="356"/>
      <c r="BB17" s="354" t="s">
        <v>74</v>
      </c>
      <c r="BC17" s="355"/>
      <c r="BD17" s="355"/>
      <c r="BE17" s="355"/>
      <c r="BF17" s="355"/>
      <c r="BG17" s="355"/>
      <c r="BH17" s="356"/>
      <c r="BI17" s="354" t="s">
        <v>78</v>
      </c>
      <c r="BJ17" s="355"/>
      <c r="BK17" s="355"/>
      <c r="BL17" s="355"/>
      <c r="BM17" s="355"/>
      <c r="BN17" s="355"/>
      <c r="BO17" s="356"/>
      <c r="BP17" s="350" t="s">
        <v>76</v>
      </c>
      <c r="BQ17" s="351"/>
      <c r="BR17" s="351"/>
      <c r="BS17" s="351"/>
      <c r="BT17" s="351"/>
      <c r="BU17" s="351"/>
      <c r="BV17" s="351"/>
      <c r="BW17" s="342"/>
      <c r="BX17" s="359"/>
      <c r="BY17" s="359"/>
      <c r="BZ17" s="343"/>
      <c r="CA17" s="349"/>
      <c r="CB17" s="70"/>
    </row>
    <row r="18" spans="1:80" ht="51.75" customHeight="1" x14ac:dyDescent="0.25">
      <c r="A18" s="347"/>
      <c r="B18" s="349"/>
      <c r="C18" s="349"/>
      <c r="D18" s="347"/>
      <c r="E18" s="71" t="s">
        <v>20</v>
      </c>
      <c r="F18" s="353" t="s">
        <v>19</v>
      </c>
      <c r="G18" s="353"/>
      <c r="H18" s="353"/>
      <c r="I18" s="353"/>
      <c r="J18" s="353"/>
      <c r="K18" s="353"/>
      <c r="L18" s="71" t="s">
        <v>20</v>
      </c>
      <c r="M18" s="353" t="s">
        <v>19</v>
      </c>
      <c r="N18" s="353"/>
      <c r="O18" s="353"/>
      <c r="P18" s="353"/>
      <c r="Q18" s="353"/>
      <c r="R18" s="353"/>
      <c r="S18" s="71" t="s">
        <v>20</v>
      </c>
      <c r="T18" s="353" t="s">
        <v>19</v>
      </c>
      <c r="U18" s="353"/>
      <c r="V18" s="353"/>
      <c r="W18" s="353"/>
      <c r="X18" s="353"/>
      <c r="Y18" s="353"/>
      <c r="Z18" s="71" t="s">
        <v>20</v>
      </c>
      <c r="AA18" s="353" t="s">
        <v>19</v>
      </c>
      <c r="AB18" s="353"/>
      <c r="AC18" s="353"/>
      <c r="AD18" s="353"/>
      <c r="AE18" s="353"/>
      <c r="AF18" s="353"/>
      <c r="AG18" s="71" t="s">
        <v>20</v>
      </c>
      <c r="AH18" s="353" t="s">
        <v>19</v>
      </c>
      <c r="AI18" s="353"/>
      <c r="AJ18" s="353"/>
      <c r="AK18" s="353"/>
      <c r="AL18" s="353"/>
      <c r="AM18" s="353"/>
      <c r="AN18" s="71" t="s">
        <v>20</v>
      </c>
      <c r="AO18" s="353" t="s">
        <v>19</v>
      </c>
      <c r="AP18" s="353"/>
      <c r="AQ18" s="353"/>
      <c r="AR18" s="353"/>
      <c r="AS18" s="353"/>
      <c r="AT18" s="353"/>
      <c r="AU18" s="71" t="s">
        <v>20</v>
      </c>
      <c r="AV18" s="353" t="s">
        <v>19</v>
      </c>
      <c r="AW18" s="353"/>
      <c r="AX18" s="353"/>
      <c r="AY18" s="353"/>
      <c r="AZ18" s="353"/>
      <c r="BA18" s="353"/>
      <c r="BB18" s="71" t="s">
        <v>20</v>
      </c>
      <c r="BC18" s="353" t="s">
        <v>19</v>
      </c>
      <c r="BD18" s="353"/>
      <c r="BE18" s="353"/>
      <c r="BF18" s="353"/>
      <c r="BG18" s="353"/>
      <c r="BH18" s="353"/>
      <c r="BI18" s="71" t="s">
        <v>20</v>
      </c>
      <c r="BJ18" s="353" t="s">
        <v>19</v>
      </c>
      <c r="BK18" s="353"/>
      <c r="BL18" s="353"/>
      <c r="BM18" s="353"/>
      <c r="BN18" s="353"/>
      <c r="BO18" s="353"/>
      <c r="BP18" s="71" t="s">
        <v>20</v>
      </c>
      <c r="BQ18" s="353" t="s">
        <v>19</v>
      </c>
      <c r="BR18" s="353"/>
      <c r="BS18" s="353"/>
      <c r="BT18" s="353"/>
      <c r="BU18" s="353"/>
      <c r="BV18" s="353"/>
      <c r="BW18" s="319" t="s">
        <v>20</v>
      </c>
      <c r="BX18" s="319"/>
      <c r="BY18" s="319" t="s">
        <v>19</v>
      </c>
      <c r="BZ18" s="319"/>
      <c r="CA18" s="349"/>
      <c r="CB18" s="70"/>
    </row>
    <row r="19" spans="1:80" ht="75" customHeight="1" x14ac:dyDescent="0.25">
      <c r="A19" s="348"/>
      <c r="B19" s="349"/>
      <c r="C19" s="349"/>
      <c r="D19" s="348"/>
      <c r="E19" s="67" t="s">
        <v>914</v>
      </c>
      <c r="F19" s="67" t="s">
        <v>914</v>
      </c>
      <c r="G19" s="31" t="s">
        <v>2</v>
      </c>
      <c r="H19" s="31" t="s">
        <v>3</v>
      </c>
      <c r="I19" s="31" t="s">
        <v>53</v>
      </c>
      <c r="J19" s="31" t="s">
        <v>1</v>
      </c>
      <c r="K19" s="31" t="s">
        <v>11</v>
      </c>
      <c r="L19" s="67" t="s">
        <v>914</v>
      </c>
      <c r="M19" s="67" t="s">
        <v>914</v>
      </c>
      <c r="N19" s="31" t="s">
        <v>2</v>
      </c>
      <c r="O19" s="31" t="s">
        <v>3</v>
      </c>
      <c r="P19" s="31" t="s">
        <v>53</v>
      </c>
      <c r="Q19" s="31" t="s">
        <v>1</v>
      </c>
      <c r="R19" s="31" t="s">
        <v>11</v>
      </c>
      <c r="S19" s="67" t="s">
        <v>914</v>
      </c>
      <c r="T19" s="67" t="s">
        <v>914</v>
      </c>
      <c r="U19" s="31" t="s">
        <v>2</v>
      </c>
      <c r="V19" s="31" t="s">
        <v>3</v>
      </c>
      <c r="W19" s="31" t="s">
        <v>53</v>
      </c>
      <c r="X19" s="31" t="s">
        <v>1</v>
      </c>
      <c r="Y19" s="31" t="s">
        <v>11</v>
      </c>
      <c r="Z19" s="67" t="s">
        <v>914</v>
      </c>
      <c r="AA19" s="67" t="s">
        <v>914</v>
      </c>
      <c r="AB19" s="31" t="s">
        <v>2</v>
      </c>
      <c r="AC19" s="31" t="s">
        <v>3</v>
      </c>
      <c r="AD19" s="31" t="s">
        <v>53</v>
      </c>
      <c r="AE19" s="31" t="s">
        <v>1</v>
      </c>
      <c r="AF19" s="31" t="s">
        <v>11</v>
      </c>
      <c r="AG19" s="67" t="s">
        <v>914</v>
      </c>
      <c r="AH19" s="67" t="s">
        <v>914</v>
      </c>
      <c r="AI19" s="31" t="s">
        <v>2</v>
      </c>
      <c r="AJ19" s="31" t="s">
        <v>3</v>
      </c>
      <c r="AK19" s="31" t="s">
        <v>53</v>
      </c>
      <c r="AL19" s="31" t="s">
        <v>1</v>
      </c>
      <c r="AM19" s="31" t="s">
        <v>11</v>
      </c>
      <c r="AN19" s="67" t="s">
        <v>914</v>
      </c>
      <c r="AO19" s="67" t="s">
        <v>914</v>
      </c>
      <c r="AP19" s="31" t="s">
        <v>2</v>
      </c>
      <c r="AQ19" s="31" t="s">
        <v>3</v>
      </c>
      <c r="AR19" s="31" t="s">
        <v>53</v>
      </c>
      <c r="AS19" s="31" t="s">
        <v>1</v>
      </c>
      <c r="AT19" s="31" t="s">
        <v>11</v>
      </c>
      <c r="AU19" s="67" t="s">
        <v>914</v>
      </c>
      <c r="AV19" s="67" t="s">
        <v>914</v>
      </c>
      <c r="AW19" s="31" t="s">
        <v>2</v>
      </c>
      <c r="AX19" s="31" t="s">
        <v>3</v>
      </c>
      <c r="AY19" s="31" t="s">
        <v>53</v>
      </c>
      <c r="AZ19" s="31" t="s">
        <v>1</v>
      </c>
      <c r="BA19" s="31" t="s">
        <v>11</v>
      </c>
      <c r="BB19" s="67" t="s">
        <v>914</v>
      </c>
      <c r="BC19" s="67" t="s">
        <v>914</v>
      </c>
      <c r="BD19" s="31" t="s">
        <v>2</v>
      </c>
      <c r="BE19" s="31" t="s">
        <v>3</v>
      </c>
      <c r="BF19" s="31" t="s">
        <v>53</v>
      </c>
      <c r="BG19" s="31" t="s">
        <v>1</v>
      </c>
      <c r="BH19" s="31" t="s">
        <v>11</v>
      </c>
      <c r="BI19" s="67" t="s">
        <v>914</v>
      </c>
      <c r="BJ19" s="67" t="s">
        <v>914</v>
      </c>
      <c r="BK19" s="31" t="s">
        <v>2</v>
      </c>
      <c r="BL19" s="31" t="s">
        <v>3</v>
      </c>
      <c r="BM19" s="31" t="s">
        <v>53</v>
      </c>
      <c r="BN19" s="31" t="s">
        <v>1</v>
      </c>
      <c r="BO19" s="31" t="s">
        <v>11</v>
      </c>
      <c r="BP19" s="67" t="s">
        <v>914</v>
      </c>
      <c r="BQ19" s="67" t="s">
        <v>914</v>
      </c>
      <c r="BR19" s="31" t="s">
        <v>2</v>
      </c>
      <c r="BS19" s="31" t="s">
        <v>3</v>
      </c>
      <c r="BT19" s="31" t="s">
        <v>53</v>
      </c>
      <c r="BU19" s="31" t="s">
        <v>1</v>
      </c>
      <c r="BV19" s="31" t="s">
        <v>11</v>
      </c>
      <c r="BW19" s="47" t="s">
        <v>916</v>
      </c>
      <c r="BX19" s="47" t="s">
        <v>8</v>
      </c>
      <c r="BY19" s="47" t="s">
        <v>916</v>
      </c>
      <c r="BZ19" s="47" t="s">
        <v>8</v>
      </c>
      <c r="CA19" s="349"/>
      <c r="CB19" s="70"/>
    </row>
    <row r="20" spans="1:80" x14ac:dyDescent="0.25">
      <c r="A20" s="59">
        <v>1</v>
      </c>
      <c r="B20" s="59">
        <v>2</v>
      </c>
      <c r="C20" s="59">
        <v>3</v>
      </c>
      <c r="D20" s="59">
        <v>4</v>
      </c>
      <c r="E20" s="72" t="s">
        <v>81</v>
      </c>
      <c r="F20" s="59" t="s">
        <v>82</v>
      </c>
      <c r="G20" s="59" t="s">
        <v>83</v>
      </c>
      <c r="H20" s="59" t="s">
        <v>84</v>
      </c>
      <c r="I20" s="59" t="s">
        <v>85</v>
      </c>
      <c r="J20" s="59" t="s">
        <v>86</v>
      </c>
      <c r="K20" s="59" t="s">
        <v>87</v>
      </c>
      <c r="L20" s="59" t="s">
        <v>88</v>
      </c>
      <c r="M20" s="59" t="s">
        <v>89</v>
      </c>
      <c r="N20" s="59" t="s">
        <v>90</v>
      </c>
      <c r="O20" s="59" t="s">
        <v>91</v>
      </c>
      <c r="P20" s="59" t="s">
        <v>92</v>
      </c>
      <c r="Q20" s="59" t="s">
        <v>93</v>
      </c>
      <c r="R20" s="59" t="s">
        <v>94</v>
      </c>
      <c r="S20" s="59" t="s">
        <v>95</v>
      </c>
      <c r="T20" s="59" t="s">
        <v>96</v>
      </c>
      <c r="U20" s="59" t="s">
        <v>97</v>
      </c>
      <c r="V20" s="59" t="s">
        <v>98</v>
      </c>
      <c r="W20" s="59" t="s">
        <v>99</v>
      </c>
      <c r="X20" s="59" t="s">
        <v>100</v>
      </c>
      <c r="Y20" s="59" t="s">
        <v>101</v>
      </c>
      <c r="Z20" s="59" t="s">
        <v>102</v>
      </c>
      <c r="AA20" s="59" t="s">
        <v>103</v>
      </c>
      <c r="AB20" s="59" t="s">
        <v>104</v>
      </c>
      <c r="AC20" s="59" t="s">
        <v>105</v>
      </c>
      <c r="AD20" s="59" t="s">
        <v>106</v>
      </c>
      <c r="AE20" s="59" t="s">
        <v>107</v>
      </c>
      <c r="AF20" s="59" t="s">
        <v>108</v>
      </c>
      <c r="AG20" s="59" t="s">
        <v>109</v>
      </c>
      <c r="AH20" s="59" t="s">
        <v>110</v>
      </c>
      <c r="AI20" s="59" t="s">
        <v>111</v>
      </c>
      <c r="AJ20" s="59" t="s">
        <v>112</v>
      </c>
      <c r="AK20" s="59" t="s">
        <v>113</v>
      </c>
      <c r="AL20" s="59" t="s">
        <v>114</v>
      </c>
      <c r="AM20" s="59" t="s">
        <v>115</v>
      </c>
      <c r="AN20" s="59" t="s">
        <v>116</v>
      </c>
      <c r="AO20" s="59" t="s">
        <v>117</v>
      </c>
      <c r="AP20" s="59" t="s">
        <v>118</v>
      </c>
      <c r="AQ20" s="59" t="s">
        <v>119</v>
      </c>
      <c r="AR20" s="59" t="s">
        <v>120</v>
      </c>
      <c r="AS20" s="59" t="s">
        <v>121</v>
      </c>
      <c r="AT20" s="59" t="s">
        <v>122</v>
      </c>
      <c r="AU20" s="59" t="s">
        <v>123</v>
      </c>
      <c r="AV20" s="59" t="s">
        <v>124</v>
      </c>
      <c r="AW20" s="59" t="s">
        <v>125</v>
      </c>
      <c r="AX20" s="73" t="s">
        <v>126</v>
      </c>
      <c r="AY20" s="59" t="s">
        <v>127</v>
      </c>
      <c r="AZ20" s="59" t="s">
        <v>128</v>
      </c>
      <c r="BA20" s="59" t="s">
        <v>129</v>
      </c>
      <c r="BB20" s="59" t="s">
        <v>130</v>
      </c>
      <c r="BC20" s="59" t="s">
        <v>131</v>
      </c>
      <c r="BD20" s="59" t="s">
        <v>132</v>
      </c>
      <c r="BE20" s="59" t="s">
        <v>133</v>
      </c>
      <c r="BF20" s="59" t="s">
        <v>134</v>
      </c>
      <c r="BG20" s="59" t="s">
        <v>135</v>
      </c>
      <c r="BH20" s="59" t="s">
        <v>136</v>
      </c>
      <c r="BI20" s="59" t="s">
        <v>137</v>
      </c>
      <c r="BJ20" s="59" t="s">
        <v>138</v>
      </c>
      <c r="BK20" s="59" t="s">
        <v>139</v>
      </c>
      <c r="BL20" s="59" t="s">
        <v>140</v>
      </c>
      <c r="BM20" s="59" t="s">
        <v>141</v>
      </c>
      <c r="BN20" s="59" t="s">
        <v>142</v>
      </c>
      <c r="BO20" s="59" t="s">
        <v>143</v>
      </c>
      <c r="BP20" s="59" t="s">
        <v>144</v>
      </c>
      <c r="BQ20" s="59" t="s">
        <v>145</v>
      </c>
      <c r="BR20" s="59" t="s">
        <v>146</v>
      </c>
      <c r="BS20" s="59" t="s">
        <v>147</v>
      </c>
      <c r="BT20" s="59" t="s">
        <v>148</v>
      </c>
      <c r="BU20" s="59" t="s">
        <v>149</v>
      </c>
      <c r="BV20" s="59" t="s">
        <v>150</v>
      </c>
      <c r="BW20" s="59">
        <v>7</v>
      </c>
      <c r="BX20" s="59">
        <f>BW20+1</f>
        <v>8</v>
      </c>
      <c r="BY20" s="59">
        <f>BX20+1</f>
        <v>9</v>
      </c>
      <c r="BZ20" s="59">
        <f>BY20+1</f>
        <v>10</v>
      </c>
      <c r="CA20" s="59">
        <f>BZ20+1</f>
        <v>11</v>
      </c>
    </row>
    <row r="21" spans="1:80" s="163" customFormat="1" ht="173.25" x14ac:dyDescent="0.25">
      <c r="A21" s="201" t="s">
        <v>937</v>
      </c>
      <c r="B21" s="202" t="s">
        <v>938</v>
      </c>
      <c r="C21" s="197" t="s">
        <v>939</v>
      </c>
      <c r="D21" s="210">
        <v>0.86249999999999993</v>
      </c>
      <c r="E21" s="203">
        <v>0</v>
      </c>
      <c r="F21" s="203">
        <v>0</v>
      </c>
      <c r="G21" s="203">
        <v>0</v>
      </c>
      <c r="H21" s="203">
        <v>0</v>
      </c>
      <c r="I21" s="203">
        <v>0</v>
      </c>
      <c r="J21" s="203">
        <v>0</v>
      </c>
      <c r="K21" s="203">
        <v>0</v>
      </c>
      <c r="L21" s="203">
        <v>0</v>
      </c>
      <c r="M21" s="203">
        <v>0</v>
      </c>
      <c r="N21" s="203">
        <v>0</v>
      </c>
      <c r="O21" s="203">
        <v>0</v>
      </c>
      <c r="P21" s="203">
        <v>0</v>
      </c>
      <c r="Q21" s="203">
        <v>0</v>
      </c>
      <c r="R21" s="203">
        <v>0</v>
      </c>
      <c r="S21" s="203">
        <v>0</v>
      </c>
      <c r="T21" s="203">
        <v>0</v>
      </c>
      <c r="U21" s="203">
        <v>0</v>
      </c>
      <c r="V21" s="203">
        <v>0</v>
      </c>
      <c r="W21" s="203">
        <v>0</v>
      </c>
      <c r="X21" s="203">
        <v>0</v>
      </c>
      <c r="Y21" s="203">
        <v>0</v>
      </c>
      <c r="Z21" s="203">
        <v>0</v>
      </c>
      <c r="AA21" s="203">
        <v>0</v>
      </c>
      <c r="AB21" s="203">
        <v>0</v>
      </c>
      <c r="AC21" s="203">
        <v>0</v>
      </c>
      <c r="AD21" s="203">
        <v>0</v>
      </c>
      <c r="AE21" s="203">
        <v>0</v>
      </c>
      <c r="AF21" s="203">
        <v>0</v>
      </c>
      <c r="AG21" s="203">
        <v>0</v>
      </c>
      <c r="AH21" s="203">
        <v>0</v>
      </c>
      <c r="AI21" s="203">
        <v>0</v>
      </c>
      <c r="AJ21" s="203">
        <v>0</v>
      </c>
      <c r="AK21" s="203">
        <v>0</v>
      </c>
      <c r="AL21" s="203">
        <v>0</v>
      </c>
      <c r="AM21" s="203">
        <v>0</v>
      </c>
      <c r="AN21" s="203">
        <v>0</v>
      </c>
      <c r="AO21" s="203">
        <v>0</v>
      </c>
      <c r="AP21" s="203">
        <v>0</v>
      </c>
      <c r="AQ21" s="203">
        <v>0</v>
      </c>
      <c r="AR21" s="203">
        <v>0</v>
      </c>
      <c r="AS21" s="203">
        <v>0</v>
      </c>
      <c r="AT21" s="203">
        <v>0</v>
      </c>
      <c r="AU21" s="203">
        <v>0</v>
      </c>
      <c r="AV21" s="203">
        <v>0</v>
      </c>
      <c r="AW21" s="203">
        <v>0</v>
      </c>
      <c r="AX21" s="203">
        <v>0</v>
      </c>
      <c r="AY21" s="203">
        <v>0</v>
      </c>
      <c r="AZ21" s="203">
        <v>0</v>
      </c>
      <c r="BA21" s="203">
        <v>0</v>
      </c>
      <c r="BB21" s="203">
        <v>0</v>
      </c>
      <c r="BC21" s="203">
        <v>0</v>
      </c>
      <c r="BD21" s="203">
        <v>0</v>
      </c>
      <c r="BE21" s="203">
        <v>0</v>
      </c>
      <c r="BF21" s="203">
        <v>0</v>
      </c>
      <c r="BG21" s="203">
        <v>0</v>
      </c>
      <c r="BH21" s="203">
        <v>0</v>
      </c>
      <c r="BI21" s="203">
        <v>0</v>
      </c>
      <c r="BJ21" s="203">
        <v>0</v>
      </c>
      <c r="BK21" s="203">
        <v>0</v>
      </c>
      <c r="BL21" s="203">
        <v>0</v>
      </c>
      <c r="BM21" s="203">
        <v>0</v>
      </c>
      <c r="BN21" s="203">
        <v>0</v>
      </c>
      <c r="BO21" s="203">
        <v>0</v>
      </c>
      <c r="BP21" s="203">
        <v>0</v>
      </c>
      <c r="BQ21" s="203">
        <v>0</v>
      </c>
      <c r="BR21" s="203">
        <v>0</v>
      </c>
      <c r="BS21" s="203">
        <v>0</v>
      </c>
      <c r="BT21" s="203">
        <v>0</v>
      </c>
      <c r="BU21" s="203">
        <v>0</v>
      </c>
      <c r="BV21" s="203">
        <v>0</v>
      </c>
      <c r="BW21" s="203">
        <v>0</v>
      </c>
      <c r="BX21" s="203">
        <v>0</v>
      </c>
      <c r="BY21" s="203">
        <v>0</v>
      </c>
      <c r="BZ21" s="203">
        <v>0</v>
      </c>
      <c r="CA21" s="212"/>
    </row>
    <row r="22" spans="1:80" s="163" customFormat="1" ht="204.75" x14ac:dyDescent="0.25">
      <c r="A22" s="201" t="s">
        <v>940</v>
      </c>
      <c r="B22" s="202" t="s">
        <v>941</v>
      </c>
      <c r="C22" s="197" t="s">
        <v>942</v>
      </c>
      <c r="D22" s="210">
        <v>19.197500000000002</v>
      </c>
      <c r="E22" s="203">
        <v>0</v>
      </c>
      <c r="F22" s="203">
        <v>0</v>
      </c>
      <c r="G22" s="203">
        <v>0</v>
      </c>
      <c r="H22" s="203">
        <v>0</v>
      </c>
      <c r="I22" s="203">
        <v>0</v>
      </c>
      <c r="J22" s="203">
        <v>0</v>
      </c>
      <c r="K22" s="203">
        <v>0</v>
      </c>
      <c r="L22" s="203">
        <v>0</v>
      </c>
      <c r="M22" s="203">
        <v>0</v>
      </c>
      <c r="N22" s="203">
        <v>0</v>
      </c>
      <c r="O22" s="203">
        <v>0</v>
      </c>
      <c r="P22" s="203">
        <v>0</v>
      </c>
      <c r="Q22" s="203">
        <v>0</v>
      </c>
      <c r="R22" s="203">
        <v>0</v>
      </c>
      <c r="S22" s="203">
        <v>0</v>
      </c>
      <c r="T22" s="203">
        <v>0</v>
      </c>
      <c r="U22" s="203">
        <v>0</v>
      </c>
      <c r="V22" s="203">
        <v>0</v>
      </c>
      <c r="W22" s="203">
        <v>0</v>
      </c>
      <c r="X22" s="203">
        <v>0</v>
      </c>
      <c r="Y22" s="203">
        <v>0</v>
      </c>
      <c r="Z22" s="203">
        <v>0</v>
      </c>
      <c r="AA22" s="203">
        <v>0</v>
      </c>
      <c r="AB22" s="203">
        <v>0</v>
      </c>
      <c r="AC22" s="203">
        <v>0</v>
      </c>
      <c r="AD22" s="203">
        <v>0</v>
      </c>
      <c r="AE22" s="203">
        <v>0</v>
      </c>
      <c r="AF22" s="203">
        <v>0</v>
      </c>
      <c r="AG22" s="203">
        <v>0</v>
      </c>
      <c r="AH22" s="203">
        <v>0</v>
      </c>
      <c r="AI22" s="203">
        <v>0</v>
      </c>
      <c r="AJ22" s="203">
        <v>0</v>
      </c>
      <c r="AK22" s="203">
        <v>0</v>
      </c>
      <c r="AL22" s="203">
        <v>0</v>
      </c>
      <c r="AM22" s="203">
        <v>0</v>
      </c>
      <c r="AN22" s="203">
        <v>0</v>
      </c>
      <c r="AO22" s="203">
        <v>0</v>
      </c>
      <c r="AP22" s="203">
        <v>0</v>
      </c>
      <c r="AQ22" s="203">
        <v>0</v>
      </c>
      <c r="AR22" s="203">
        <v>0</v>
      </c>
      <c r="AS22" s="203">
        <v>0</v>
      </c>
      <c r="AT22" s="203">
        <v>0</v>
      </c>
      <c r="AU22" s="203">
        <v>0</v>
      </c>
      <c r="AV22" s="203">
        <v>0</v>
      </c>
      <c r="AW22" s="203">
        <v>0</v>
      </c>
      <c r="AX22" s="203">
        <v>0</v>
      </c>
      <c r="AY22" s="203">
        <v>0</v>
      </c>
      <c r="AZ22" s="203">
        <v>0</v>
      </c>
      <c r="BA22" s="203">
        <v>0</v>
      </c>
      <c r="BB22" s="203">
        <v>0</v>
      </c>
      <c r="BC22" s="203">
        <v>0</v>
      </c>
      <c r="BD22" s="203">
        <v>0</v>
      </c>
      <c r="BE22" s="203">
        <v>0</v>
      </c>
      <c r="BF22" s="203">
        <v>0</v>
      </c>
      <c r="BG22" s="203">
        <v>0</v>
      </c>
      <c r="BH22" s="203">
        <v>0</v>
      </c>
      <c r="BI22" s="203">
        <v>0</v>
      </c>
      <c r="BJ22" s="203">
        <v>0</v>
      </c>
      <c r="BK22" s="203">
        <v>0</v>
      </c>
      <c r="BL22" s="203">
        <v>0</v>
      </c>
      <c r="BM22" s="203">
        <v>0</v>
      </c>
      <c r="BN22" s="203">
        <v>0</v>
      </c>
      <c r="BO22" s="203">
        <v>0</v>
      </c>
      <c r="BP22" s="203">
        <v>0</v>
      </c>
      <c r="BQ22" s="203">
        <v>0</v>
      </c>
      <c r="BR22" s="203">
        <v>0</v>
      </c>
      <c r="BS22" s="203">
        <v>0</v>
      </c>
      <c r="BT22" s="203">
        <v>0</v>
      </c>
      <c r="BU22" s="203">
        <v>0</v>
      </c>
      <c r="BV22" s="203">
        <v>0</v>
      </c>
      <c r="BW22" s="203">
        <v>0</v>
      </c>
      <c r="BX22" s="203">
        <v>0</v>
      </c>
      <c r="BY22" s="203">
        <v>0</v>
      </c>
      <c r="BZ22" s="203">
        <v>0</v>
      </c>
      <c r="CA22" s="211"/>
    </row>
    <row r="23" spans="1:80" s="163" customFormat="1" ht="157.5" x14ac:dyDescent="0.25">
      <c r="A23" s="195" t="s">
        <v>943</v>
      </c>
      <c r="B23" s="196" t="s">
        <v>944</v>
      </c>
      <c r="C23" s="197" t="s">
        <v>926</v>
      </c>
      <c r="D23" s="210">
        <v>2.4716666666666671</v>
      </c>
      <c r="E23" s="203">
        <v>0</v>
      </c>
      <c r="F23" s="203">
        <v>0</v>
      </c>
      <c r="G23" s="203">
        <v>0</v>
      </c>
      <c r="H23" s="203">
        <v>0</v>
      </c>
      <c r="I23" s="203">
        <v>0</v>
      </c>
      <c r="J23" s="203">
        <v>0</v>
      </c>
      <c r="K23" s="203">
        <v>0</v>
      </c>
      <c r="L23" s="203">
        <v>0</v>
      </c>
      <c r="M23" s="203">
        <v>0</v>
      </c>
      <c r="N23" s="203">
        <v>0</v>
      </c>
      <c r="O23" s="203">
        <v>0</v>
      </c>
      <c r="P23" s="203">
        <v>0</v>
      </c>
      <c r="Q23" s="203">
        <v>0</v>
      </c>
      <c r="R23" s="203">
        <v>0</v>
      </c>
      <c r="S23" s="203">
        <v>0</v>
      </c>
      <c r="T23" s="203">
        <v>0</v>
      </c>
      <c r="U23" s="203">
        <v>0</v>
      </c>
      <c r="V23" s="203">
        <v>0</v>
      </c>
      <c r="W23" s="203">
        <v>0</v>
      </c>
      <c r="X23" s="203">
        <v>0</v>
      </c>
      <c r="Y23" s="203">
        <v>0</v>
      </c>
      <c r="Z23" s="203">
        <v>0</v>
      </c>
      <c r="AA23" s="203">
        <v>0</v>
      </c>
      <c r="AB23" s="203">
        <v>0</v>
      </c>
      <c r="AC23" s="203">
        <v>0</v>
      </c>
      <c r="AD23" s="203">
        <v>0</v>
      </c>
      <c r="AE23" s="203">
        <v>0</v>
      </c>
      <c r="AF23" s="203">
        <v>0</v>
      </c>
      <c r="AG23" s="203">
        <v>0</v>
      </c>
      <c r="AH23" s="203">
        <v>0</v>
      </c>
      <c r="AI23" s="203">
        <v>0</v>
      </c>
      <c r="AJ23" s="203">
        <v>0</v>
      </c>
      <c r="AK23" s="203">
        <v>0</v>
      </c>
      <c r="AL23" s="203">
        <v>0</v>
      </c>
      <c r="AM23" s="203">
        <v>0</v>
      </c>
      <c r="AN23" s="203">
        <v>0</v>
      </c>
      <c r="AO23" s="203">
        <v>0</v>
      </c>
      <c r="AP23" s="203">
        <v>0</v>
      </c>
      <c r="AQ23" s="203">
        <v>0</v>
      </c>
      <c r="AR23" s="203">
        <v>0</v>
      </c>
      <c r="AS23" s="203">
        <v>0</v>
      </c>
      <c r="AT23" s="203">
        <v>0</v>
      </c>
      <c r="AU23" s="203">
        <v>0</v>
      </c>
      <c r="AV23" s="203">
        <v>0</v>
      </c>
      <c r="AW23" s="203">
        <v>0</v>
      </c>
      <c r="AX23" s="203">
        <v>0</v>
      </c>
      <c r="AY23" s="203">
        <v>0</v>
      </c>
      <c r="AZ23" s="203">
        <v>0</v>
      </c>
      <c r="BA23" s="203">
        <v>0</v>
      </c>
      <c r="BB23" s="203">
        <v>0</v>
      </c>
      <c r="BC23" s="203">
        <v>0</v>
      </c>
      <c r="BD23" s="203">
        <v>0</v>
      </c>
      <c r="BE23" s="203">
        <v>0</v>
      </c>
      <c r="BF23" s="203">
        <v>0</v>
      </c>
      <c r="BG23" s="203">
        <v>0</v>
      </c>
      <c r="BH23" s="203">
        <v>0</v>
      </c>
      <c r="BI23" s="203">
        <v>0</v>
      </c>
      <c r="BJ23" s="203">
        <v>0</v>
      </c>
      <c r="BK23" s="203">
        <v>0</v>
      </c>
      <c r="BL23" s="203">
        <v>0</v>
      </c>
      <c r="BM23" s="203">
        <v>0</v>
      </c>
      <c r="BN23" s="203">
        <v>0</v>
      </c>
      <c r="BO23" s="203">
        <v>0</v>
      </c>
      <c r="BP23" s="203">
        <v>0</v>
      </c>
      <c r="BQ23" s="203">
        <v>0</v>
      </c>
      <c r="BR23" s="203">
        <v>0</v>
      </c>
      <c r="BS23" s="203">
        <v>0</v>
      </c>
      <c r="BT23" s="203">
        <v>0</v>
      </c>
      <c r="BU23" s="203">
        <v>0</v>
      </c>
      <c r="BV23" s="203">
        <v>0</v>
      </c>
      <c r="BW23" s="203">
        <v>0</v>
      </c>
      <c r="BX23" s="203">
        <v>0</v>
      </c>
      <c r="BY23" s="203">
        <v>0</v>
      </c>
      <c r="BZ23" s="203">
        <v>0</v>
      </c>
      <c r="CA23" s="212"/>
    </row>
    <row r="24" spans="1:80" s="163" customFormat="1" ht="173.25" x14ac:dyDescent="0.25">
      <c r="A24" s="195" t="s">
        <v>945</v>
      </c>
      <c r="B24" s="196" t="s">
        <v>946</v>
      </c>
      <c r="C24" s="197" t="s">
        <v>927</v>
      </c>
      <c r="D24" s="210">
        <v>41.524166666666666</v>
      </c>
      <c r="E24" s="203">
        <v>0</v>
      </c>
      <c r="F24" s="203">
        <v>0</v>
      </c>
      <c r="G24" s="203">
        <v>0</v>
      </c>
      <c r="H24" s="203">
        <v>0</v>
      </c>
      <c r="I24" s="203">
        <v>0</v>
      </c>
      <c r="J24" s="203">
        <v>0</v>
      </c>
      <c r="K24" s="203">
        <v>0</v>
      </c>
      <c r="L24" s="203">
        <v>0</v>
      </c>
      <c r="M24" s="203">
        <v>0</v>
      </c>
      <c r="N24" s="203">
        <v>0</v>
      </c>
      <c r="O24" s="203">
        <v>0</v>
      </c>
      <c r="P24" s="203">
        <v>0</v>
      </c>
      <c r="Q24" s="203">
        <v>0</v>
      </c>
      <c r="R24" s="203">
        <v>0</v>
      </c>
      <c r="S24" s="203">
        <v>0</v>
      </c>
      <c r="T24" s="203">
        <v>0</v>
      </c>
      <c r="U24" s="203">
        <v>0</v>
      </c>
      <c r="V24" s="203">
        <v>0</v>
      </c>
      <c r="W24" s="203">
        <v>0</v>
      </c>
      <c r="X24" s="203">
        <v>0</v>
      </c>
      <c r="Y24" s="203">
        <v>0</v>
      </c>
      <c r="Z24" s="203">
        <v>0</v>
      </c>
      <c r="AA24" s="203">
        <v>0</v>
      </c>
      <c r="AB24" s="203">
        <v>0</v>
      </c>
      <c r="AC24" s="203">
        <v>0</v>
      </c>
      <c r="AD24" s="203">
        <v>0</v>
      </c>
      <c r="AE24" s="203">
        <v>0</v>
      </c>
      <c r="AF24" s="203">
        <v>0</v>
      </c>
      <c r="AG24" s="203">
        <v>0</v>
      </c>
      <c r="AH24" s="203">
        <v>0</v>
      </c>
      <c r="AI24" s="203">
        <v>0</v>
      </c>
      <c r="AJ24" s="203">
        <v>0</v>
      </c>
      <c r="AK24" s="203">
        <v>0</v>
      </c>
      <c r="AL24" s="203">
        <v>0</v>
      </c>
      <c r="AM24" s="203">
        <v>0</v>
      </c>
      <c r="AN24" s="203">
        <v>0</v>
      </c>
      <c r="AO24" s="203">
        <v>0</v>
      </c>
      <c r="AP24" s="203">
        <v>0</v>
      </c>
      <c r="AQ24" s="203">
        <v>0</v>
      </c>
      <c r="AR24" s="203">
        <v>0</v>
      </c>
      <c r="AS24" s="203">
        <v>0</v>
      </c>
      <c r="AT24" s="203">
        <v>0</v>
      </c>
      <c r="AU24" s="203">
        <v>0</v>
      </c>
      <c r="AV24" s="203">
        <v>0</v>
      </c>
      <c r="AW24" s="203">
        <v>0</v>
      </c>
      <c r="AX24" s="203">
        <v>0</v>
      </c>
      <c r="AY24" s="203">
        <v>0</v>
      </c>
      <c r="AZ24" s="203">
        <v>0</v>
      </c>
      <c r="BA24" s="203">
        <v>0</v>
      </c>
      <c r="BB24" s="203">
        <v>0</v>
      </c>
      <c r="BC24" s="203">
        <v>0</v>
      </c>
      <c r="BD24" s="203">
        <v>0</v>
      </c>
      <c r="BE24" s="203">
        <v>0</v>
      </c>
      <c r="BF24" s="203">
        <v>0</v>
      </c>
      <c r="BG24" s="203">
        <v>0</v>
      </c>
      <c r="BH24" s="203">
        <v>0</v>
      </c>
      <c r="BI24" s="203">
        <v>0</v>
      </c>
      <c r="BJ24" s="203">
        <v>0</v>
      </c>
      <c r="BK24" s="203">
        <v>0</v>
      </c>
      <c r="BL24" s="203">
        <v>0</v>
      </c>
      <c r="BM24" s="203">
        <v>0</v>
      </c>
      <c r="BN24" s="203">
        <v>0</v>
      </c>
      <c r="BO24" s="203">
        <v>0</v>
      </c>
      <c r="BP24" s="203">
        <v>0</v>
      </c>
      <c r="BQ24" s="203">
        <v>0</v>
      </c>
      <c r="BR24" s="203">
        <v>0</v>
      </c>
      <c r="BS24" s="203">
        <v>0</v>
      </c>
      <c r="BT24" s="203">
        <v>0</v>
      </c>
      <c r="BU24" s="203">
        <v>0</v>
      </c>
      <c r="BV24" s="203">
        <v>0</v>
      </c>
      <c r="BW24" s="203">
        <v>0</v>
      </c>
      <c r="BX24" s="203">
        <v>0</v>
      </c>
      <c r="BY24" s="203">
        <v>0</v>
      </c>
      <c r="BZ24" s="203">
        <v>0</v>
      </c>
      <c r="CA24" s="212"/>
    </row>
    <row r="25" spans="1:80" s="163" customFormat="1" ht="141.75" x14ac:dyDescent="0.25">
      <c r="A25" s="213" t="s">
        <v>947</v>
      </c>
      <c r="B25" s="214" t="s">
        <v>948</v>
      </c>
      <c r="C25" s="215" t="s">
        <v>928</v>
      </c>
      <c r="D25" s="210">
        <v>1.0366666666666666</v>
      </c>
      <c r="E25" s="203">
        <v>0</v>
      </c>
      <c r="F25" s="203">
        <v>0</v>
      </c>
      <c r="G25" s="203">
        <v>0</v>
      </c>
      <c r="H25" s="203">
        <v>0</v>
      </c>
      <c r="I25" s="203">
        <v>0</v>
      </c>
      <c r="J25" s="203">
        <v>0</v>
      </c>
      <c r="K25" s="203">
        <v>0</v>
      </c>
      <c r="L25" s="203">
        <v>0</v>
      </c>
      <c r="M25" s="203">
        <v>0</v>
      </c>
      <c r="N25" s="203">
        <v>0</v>
      </c>
      <c r="O25" s="203">
        <v>0</v>
      </c>
      <c r="P25" s="203">
        <v>0</v>
      </c>
      <c r="Q25" s="203">
        <v>0</v>
      </c>
      <c r="R25" s="203">
        <v>0</v>
      </c>
      <c r="S25" s="203">
        <v>0</v>
      </c>
      <c r="T25" s="203">
        <v>0</v>
      </c>
      <c r="U25" s="203">
        <v>0</v>
      </c>
      <c r="V25" s="203">
        <v>0</v>
      </c>
      <c r="W25" s="203">
        <v>0</v>
      </c>
      <c r="X25" s="203">
        <v>0</v>
      </c>
      <c r="Y25" s="203">
        <v>0</v>
      </c>
      <c r="Z25" s="203">
        <v>0</v>
      </c>
      <c r="AA25" s="203">
        <v>0</v>
      </c>
      <c r="AB25" s="203">
        <v>0</v>
      </c>
      <c r="AC25" s="203">
        <v>0</v>
      </c>
      <c r="AD25" s="203">
        <v>0</v>
      </c>
      <c r="AE25" s="203">
        <v>0</v>
      </c>
      <c r="AF25" s="203">
        <v>0</v>
      </c>
      <c r="AG25" s="203">
        <v>0</v>
      </c>
      <c r="AH25" s="203">
        <v>0</v>
      </c>
      <c r="AI25" s="203">
        <v>0</v>
      </c>
      <c r="AJ25" s="203">
        <v>0</v>
      </c>
      <c r="AK25" s="203">
        <v>0</v>
      </c>
      <c r="AL25" s="203">
        <v>0</v>
      </c>
      <c r="AM25" s="203">
        <v>0</v>
      </c>
      <c r="AN25" s="203">
        <v>0</v>
      </c>
      <c r="AO25" s="203">
        <v>0</v>
      </c>
      <c r="AP25" s="203">
        <v>0</v>
      </c>
      <c r="AQ25" s="203">
        <v>0</v>
      </c>
      <c r="AR25" s="203">
        <v>0</v>
      </c>
      <c r="AS25" s="203">
        <v>0</v>
      </c>
      <c r="AT25" s="203">
        <v>0</v>
      </c>
      <c r="AU25" s="203">
        <v>0</v>
      </c>
      <c r="AV25" s="203">
        <v>0</v>
      </c>
      <c r="AW25" s="203">
        <v>0</v>
      </c>
      <c r="AX25" s="203">
        <v>0</v>
      </c>
      <c r="AY25" s="203">
        <v>0</v>
      </c>
      <c r="AZ25" s="203">
        <v>0</v>
      </c>
      <c r="BA25" s="203">
        <v>0</v>
      </c>
      <c r="BB25" s="203">
        <v>0</v>
      </c>
      <c r="BC25" s="203">
        <v>0</v>
      </c>
      <c r="BD25" s="203">
        <v>0</v>
      </c>
      <c r="BE25" s="203">
        <v>0</v>
      </c>
      <c r="BF25" s="203">
        <v>0</v>
      </c>
      <c r="BG25" s="203">
        <v>0</v>
      </c>
      <c r="BH25" s="203">
        <v>0</v>
      </c>
      <c r="BI25" s="203">
        <v>0</v>
      </c>
      <c r="BJ25" s="203">
        <v>0</v>
      </c>
      <c r="BK25" s="203">
        <v>0</v>
      </c>
      <c r="BL25" s="203">
        <v>0</v>
      </c>
      <c r="BM25" s="203">
        <v>0</v>
      </c>
      <c r="BN25" s="203">
        <v>0</v>
      </c>
      <c r="BO25" s="203">
        <v>0</v>
      </c>
      <c r="BP25" s="203">
        <v>0</v>
      </c>
      <c r="BQ25" s="203">
        <v>0</v>
      </c>
      <c r="BR25" s="203">
        <v>0</v>
      </c>
      <c r="BS25" s="203">
        <v>0</v>
      </c>
      <c r="BT25" s="203">
        <v>0</v>
      </c>
      <c r="BU25" s="203">
        <v>0</v>
      </c>
      <c r="BV25" s="203">
        <v>0</v>
      </c>
      <c r="BW25" s="203">
        <v>0</v>
      </c>
      <c r="BX25" s="203">
        <v>0</v>
      </c>
      <c r="BY25" s="203">
        <v>0</v>
      </c>
      <c r="BZ25" s="203">
        <v>0</v>
      </c>
      <c r="CA25" s="212"/>
    </row>
    <row r="26" spans="1:80" s="163" customFormat="1" ht="173.25" x14ac:dyDescent="0.25">
      <c r="A26" s="213" t="s">
        <v>949</v>
      </c>
      <c r="B26" s="214" t="s">
        <v>950</v>
      </c>
      <c r="C26" s="215" t="s">
        <v>929</v>
      </c>
      <c r="D26" s="210">
        <v>11.522500000000001</v>
      </c>
      <c r="E26" s="203">
        <v>0</v>
      </c>
      <c r="F26" s="203">
        <v>0</v>
      </c>
      <c r="G26" s="203">
        <v>0</v>
      </c>
      <c r="H26" s="203">
        <v>0</v>
      </c>
      <c r="I26" s="203">
        <v>0</v>
      </c>
      <c r="J26" s="203">
        <v>0</v>
      </c>
      <c r="K26" s="203">
        <v>0</v>
      </c>
      <c r="L26" s="203">
        <v>0</v>
      </c>
      <c r="M26" s="203">
        <v>0</v>
      </c>
      <c r="N26" s="203">
        <v>0</v>
      </c>
      <c r="O26" s="203">
        <v>0</v>
      </c>
      <c r="P26" s="203">
        <v>0</v>
      </c>
      <c r="Q26" s="203">
        <v>0</v>
      </c>
      <c r="R26" s="203">
        <v>0</v>
      </c>
      <c r="S26" s="203">
        <v>0</v>
      </c>
      <c r="T26" s="203">
        <v>0</v>
      </c>
      <c r="U26" s="203">
        <v>0</v>
      </c>
      <c r="V26" s="203">
        <v>0</v>
      </c>
      <c r="W26" s="203">
        <v>0</v>
      </c>
      <c r="X26" s="203">
        <v>0</v>
      </c>
      <c r="Y26" s="203">
        <v>0</v>
      </c>
      <c r="Z26" s="203">
        <v>0</v>
      </c>
      <c r="AA26" s="203">
        <v>0</v>
      </c>
      <c r="AB26" s="203">
        <v>0</v>
      </c>
      <c r="AC26" s="203">
        <v>0</v>
      </c>
      <c r="AD26" s="203">
        <v>0</v>
      </c>
      <c r="AE26" s="203">
        <v>0</v>
      </c>
      <c r="AF26" s="203">
        <v>0</v>
      </c>
      <c r="AG26" s="203">
        <v>0</v>
      </c>
      <c r="AH26" s="203">
        <v>0</v>
      </c>
      <c r="AI26" s="203">
        <v>0</v>
      </c>
      <c r="AJ26" s="203">
        <v>0</v>
      </c>
      <c r="AK26" s="203">
        <v>0</v>
      </c>
      <c r="AL26" s="203">
        <v>0</v>
      </c>
      <c r="AM26" s="203">
        <v>0</v>
      </c>
      <c r="AN26" s="203">
        <v>0</v>
      </c>
      <c r="AO26" s="203">
        <v>0</v>
      </c>
      <c r="AP26" s="203">
        <v>0</v>
      </c>
      <c r="AQ26" s="203">
        <v>0</v>
      </c>
      <c r="AR26" s="203">
        <v>0</v>
      </c>
      <c r="AS26" s="203">
        <v>0</v>
      </c>
      <c r="AT26" s="203">
        <v>0</v>
      </c>
      <c r="AU26" s="203">
        <v>0</v>
      </c>
      <c r="AV26" s="203">
        <v>0</v>
      </c>
      <c r="AW26" s="203">
        <v>0</v>
      </c>
      <c r="AX26" s="203">
        <v>0</v>
      </c>
      <c r="AY26" s="203">
        <v>0</v>
      </c>
      <c r="AZ26" s="203">
        <v>0</v>
      </c>
      <c r="BA26" s="203">
        <v>0</v>
      </c>
      <c r="BB26" s="203">
        <v>0</v>
      </c>
      <c r="BC26" s="203">
        <v>0</v>
      </c>
      <c r="BD26" s="203">
        <v>0</v>
      </c>
      <c r="BE26" s="203">
        <v>0</v>
      </c>
      <c r="BF26" s="203">
        <v>0</v>
      </c>
      <c r="BG26" s="203">
        <v>0</v>
      </c>
      <c r="BH26" s="203">
        <v>0</v>
      </c>
      <c r="BI26" s="203">
        <v>0</v>
      </c>
      <c r="BJ26" s="203">
        <v>0</v>
      </c>
      <c r="BK26" s="203">
        <v>0</v>
      </c>
      <c r="BL26" s="203">
        <v>0</v>
      </c>
      <c r="BM26" s="203">
        <v>0</v>
      </c>
      <c r="BN26" s="203">
        <v>0</v>
      </c>
      <c r="BO26" s="203">
        <v>0</v>
      </c>
      <c r="BP26" s="203">
        <v>0</v>
      </c>
      <c r="BQ26" s="203">
        <v>0</v>
      </c>
      <c r="BR26" s="203">
        <v>0</v>
      </c>
      <c r="BS26" s="203">
        <v>0</v>
      </c>
      <c r="BT26" s="203">
        <v>0</v>
      </c>
      <c r="BU26" s="203">
        <v>0</v>
      </c>
      <c r="BV26" s="203">
        <v>0</v>
      </c>
      <c r="BW26" s="203">
        <v>0</v>
      </c>
      <c r="BX26" s="203">
        <v>0</v>
      </c>
      <c r="BY26" s="203">
        <v>0</v>
      </c>
      <c r="BZ26" s="203">
        <v>0</v>
      </c>
      <c r="CA26" s="212"/>
    </row>
    <row r="27" spans="1:80" s="163" customFormat="1" ht="141.75" x14ac:dyDescent="0.25">
      <c r="A27" s="213" t="s">
        <v>951</v>
      </c>
      <c r="B27" s="214" t="s">
        <v>952</v>
      </c>
      <c r="C27" s="215" t="s">
        <v>953</v>
      </c>
      <c r="D27" s="210">
        <v>1.7025000000000001</v>
      </c>
      <c r="E27" s="203">
        <v>0</v>
      </c>
      <c r="F27" s="203">
        <v>0</v>
      </c>
      <c r="G27" s="203">
        <v>0</v>
      </c>
      <c r="H27" s="203">
        <v>0</v>
      </c>
      <c r="I27" s="203">
        <v>0</v>
      </c>
      <c r="J27" s="203">
        <v>0</v>
      </c>
      <c r="K27" s="203">
        <v>0</v>
      </c>
      <c r="L27" s="203">
        <v>0</v>
      </c>
      <c r="M27" s="203">
        <v>0</v>
      </c>
      <c r="N27" s="203">
        <v>0</v>
      </c>
      <c r="O27" s="203">
        <v>0</v>
      </c>
      <c r="P27" s="203">
        <v>0</v>
      </c>
      <c r="Q27" s="203">
        <v>0</v>
      </c>
      <c r="R27" s="203">
        <v>0</v>
      </c>
      <c r="S27" s="203">
        <v>0</v>
      </c>
      <c r="T27" s="203">
        <v>0</v>
      </c>
      <c r="U27" s="203">
        <v>0</v>
      </c>
      <c r="V27" s="203">
        <v>0</v>
      </c>
      <c r="W27" s="203">
        <v>0</v>
      </c>
      <c r="X27" s="203">
        <v>0</v>
      </c>
      <c r="Y27" s="203">
        <v>0</v>
      </c>
      <c r="Z27" s="203">
        <v>0</v>
      </c>
      <c r="AA27" s="203">
        <v>0</v>
      </c>
      <c r="AB27" s="203">
        <v>0</v>
      </c>
      <c r="AC27" s="203">
        <v>0</v>
      </c>
      <c r="AD27" s="203">
        <v>0</v>
      </c>
      <c r="AE27" s="203">
        <v>0</v>
      </c>
      <c r="AF27" s="203">
        <v>0</v>
      </c>
      <c r="AG27" s="203">
        <v>0</v>
      </c>
      <c r="AH27" s="203">
        <v>0</v>
      </c>
      <c r="AI27" s="203">
        <v>0</v>
      </c>
      <c r="AJ27" s="203">
        <v>0</v>
      </c>
      <c r="AK27" s="203">
        <v>0</v>
      </c>
      <c r="AL27" s="203">
        <v>0</v>
      </c>
      <c r="AM27" s="203">
        <v>0</v>
      </c>
      <c r="AN27" s="203">
        <v>0</v>
      </c>
      <c r="AO27" s="203">
        <v>0</v>
      </c>
      <c r="AP27" s="203">
        <v>0</v>
      </c>
      <c r="AQ27" s="203">
        <v>0</v>
      </c>
      <c r="AR27" s="203">
        <v>0</v>
      </c>
      <c r="AS27" s="203">
        <v>0</v>
      </c>
      <c r="AT27" s="203">
        <v>0</v>
      </c>
      <c r="AU27" s="203">
        <v>0</v>
      </c>
      <c r="AV27" s="203">
        <v>0</v>
      </c>
      <c r="AW27" s="203">
        <v>0</v>
      </c>
      <c r="AX27" s="203">
        <v>0</v>
      </c>
      <c r="AY27" s="203">
        <v>0</v>
      </c>
      <c r="AZ27" s="203">
        <v>0</v>
      </c>
      <c r="BA27" s="203">
        <v>0</v>
      </c>
      <c r="BB27" s="203">
        <v>0</v>
      </c>
      <c r="BC27" s="203">
        <v>0</v>
      </c>
      <c r="BD27" s="203">
        <v>0</v>
      </c>
      <c r="BE27" s="203">
        <v>0</v>
      </c>
      <c r="BF27" s="203">
        <v>0</v>
      </c>
      <c r="BG27" s="203">
        <v>0</v>
      </c>
      <c r="BH27" s="203">
        <v>0</v>
      </c>
      <c r="BI27" s="203">
        <v>0</v>
      </c>
      <c r="BJ27" s="203">
        <v>0</v>
      </c>
      <c r="BK27" s="203">
        <v>0</v>
      </c>
      <c r="BL27" s="203">
        <v>0</v>
      </c>
      <c r="BM27" s="203">
        <v>0</v>
      </c>
      <c r="BN27" s="203">
        <v>0</v>
      </c>
      <c r="BO27" s="203">
        <v>0</v>
      </c>
      <c r="BP27" s="203">
        <v>0</v>
      </c>
      <c r="BQ27" s="203">
        <v>0</v>
      </c>
      <c r="BR27" s="203">
        <v>0</v>
      </c>
      <c r="BS27" s="203">
        <v>0</v>
      </c>
      <c r="BT27" s="203">
        <v>0</v>
      </c>
      <c r="BU27" s="203">
        <v>0</v>
      </c>
      <c r="BV27" s="203">
        <v>0</v>
      </c>
      <c r="BW27" s="203">
        <v>0</v>
      </c>
      <c r="BX27" s="203">
        <v>0</v>
      </c>
      <c r="BY27" s="203">
        <v>0</v>
      </c>
      <c r="BZ27" s="203">
        <v>0</v>
      </c>
      <c r="CA27" s="212"/>
    </row>
    <row r="28" spans="1:80" s="163" customFormat="1" ht="157.5" x14ac:dyDescent="0.25">
      <c r="A28" s="213" t="s">
        <v>954</v>
      </c>
      <c r="B28" s="214" t="s">
        <v>955</v>
      </c>
      <c r="C28" s="215" t="s">
        <v>956</v>
      </c>
      <c r="D28" s="210">
        <v>16.333333333333336</v>
      </c>
      <c r="E28" s="203">
        <v>0</v>
      </c>
      <c r="F28" s="203">
        <v>0</v>
      </c>
      <c r="G28" s="203">
        <v>0</v>
      </c>
      <c r="H28" s="203">
        <v>0</v>
      </c>
      <c r="I28" s="203">
        <v>0</v>
      </c>
      <c r="J28" s="203">
        <v>0</v>
      </c>
      <c r="K28" s="203">
        <v>0</v>
      </c>
      <c r="L28" s="203">
        <v>0</v>
      </c>
      <c r="M28" s="203">
        <v>0</v>
      </c>
      <c r="N28" s="203">
        <v>0</v>
      </c>
      <c r="O28" s="203">
        <v>0</v>
      </c>
      <c r="P28" s="203">
        <v>0</v>
      </c>
      <c r="Q28" s="203">
        <v>0</v>
      </c>
      <c r="R28" s="203">
        <v>0</v>
      </c>
      <c r="S28" s="203">
        <v>0</v>
      </c>
      <c r="T28" s="203">
        <v>0</v>
      </c>
      <c r="U28" s="203">
        <v>0</v>
      </c>
      <c r="V28" s="203">
        <v>0</v>
      </c>
      <c r="W28" s="203">
        <v>0</v>
      </c>
      <c r="X28" s="203">
        <v>0</v>
      </c>
      <c r="Y28" s="203">
        <v>0</v>
      </c>
      <c r="Z28" s="203">
        <v>0</v>
      </c>
      <c r="AA28" s="203">
        <v>0</v>
      </c>
      <c r="AB28" s="203">
        <v>0</v>
      </c>
      <c r="AC28" s="203">
        <v>0</v>
      </c>
      <c r="AD28" s="203">
        <v>0</v>
      </c>
      <c r="AE28" s="203">
        <v>0</v>
      </c>
      <c r="AF28" s="203">
        <v>0</v>
      </c>
      <c r="AG28" s="203">
        <v>0</v>
      </c>
      <c r="AH28" s="203">
        <v>0</v>
      </c>
      <c r="AI28" s="203">
        <v>0</v>
      </c>
      <c r="AJ28" s="203">
        <v>0</v>
      </c>
      <c r="AK28" s="203">
        <v>0</v>
      </c>
      <c r="AL28" s="203">
        <v>0</v>
      </c>
      <c r="AM28" s="203">
        <v>0</v>
      </c>
      <c r="AN28" s="203">
        <v>0</v>
      </c>
      <c r="AO28" s="203">
        <v>0</v>
      </c>
      <c r="AP28" s="203">
        <v>0</v>
      </c>
      <c r="AQ28" s="203">
        <v>0</v>
      </c>
      <c r="AR28" s="203">
        <v>0</v>
      </c>
      <c r="AS28" s="203">
        <v>0</v>
      </c>
      <c r="AT28" s="203">
        <v>0</v>
      </c>
      <c r="AU28" s="203">
        <v>0</v>
      </c>
      <c r="AV28" s="203">
        <v>0</v>
      </c>
      <c r="AW28" s="203">
        <v>0</v>
      </c>
      <c r="AX28" s="203">
        <v>0</v>
      </c>
      <c r="AY28" s="203">
        <v>0</v>
      </c>
      <c r="AZ28" s="203">
        <v>0</v>
      </c>
      <c r="BA28" s="203">
        <v>0</v>
      </c>
      <c r="BB28" s="203">
        <v>0</v>
      </c>
      <c r="BC28" s="203">
        <v>0</v>
      </c>
      <c r="BD28" s="203">
        <v>0</v>
      </c>
      <c r="BE28" s="203">
        <v>0</v>
      </c>
      <c r="BF28" s="203">
        <v>0</v>
      </c>
      <c r="BG28" s="203">
        <v>0</v>
      </c>
      <c r="BH28" s="203">
        <v>0</v>
      </c>
      <c r="BI28" s="203">
        <v>0</v>
      </c>
      <c r="BJ28" s="203">
        <v>0</v>
      </c>
      <c r="BK28" s="203">
        <v>0</v>
      </c>
      <c r="BL28" s="203">
        <v>0</v>
      </c>
      <c r="BM28" s="203">
        <v>0</v>
      </c>
      <c r="BN28" s="203">
        <v>0</v>
      </c>
      <c r="BO28" s="203">
        <v>0</v>
      </c>
      <c r="BP28" s="203">
        <v>0</v>
      </c>
      <c r="BQ28" s="203">
        <v>0</v>
      </c>
      <c r="BR28" s="203">
        <v>0</v>
      </c>
      <c r="BS28" s="203">
        <v>0</v>
      </c>
      <c r="BT28" s="203">
        <v>0</v>
      </c>
      <c r="BU28" s="203">
        <v>0</v>
      </c>
      <c r="BV28" s="203">
        <v>0</v>
      </c>
      <c r="BW28" s="203">
        <v>0</v>
      </c>
      <c r="BX28" s="203">
        <v>0</v>
      </c>
      <c r="BY28" s="203">
        <v>0</v>
      </c>
      <c r="BZ28" s="203">
        <v>0</v>
      </c>
      <c r="CA28" s="212"/>
    </row>
    <row r="29" spans="1:80" s="163" customFormat="1" ht="141.75" x14ac:dyDescent="0.25">
      <c r="A29" s="213" t="s">
        <v>957</v>
      </c>
      <c r="B29" s="214" t="s">
        <v>958</v>
      </c>
      <c r="C29" s="215" t="s">
        <v>959</v>
      </c>
      <c r="D29" s="210">
        <v>1.5666666666666667</v>
      </c>
      <c r="E29" s="203">
        <v>0</v>
      </c>
      <c r="F29" s="203">
        <v>0</v>
      </c>
      <c r="G29" s="203">
        <v>0</v>
      </c>
      <c r="H29" s="203">
        <v>0</v>
      </c>
      <c r="I29" s="203">
        <v>0</v>
      </c>
      <c r="J29" s="203">
        <v>0</v>
      </c>
      <c r="K29" s="203">
        <v>0</v>
      </c>
      <c r="L29" s="203">
        <v>0</v>
      </c>
      <c r="M29" s="203">
        <v>0</v>
      </c>
      <c r="N29" s="203">
        <v>0</v>
      </c>
      <c r="O29" s="203">
        <v>0</v>
      </c>
      <c r="P29" s="203">
        <v>0</v>
      </c>
      <c r="Q29" s="203">
        <v>0</v>
      </c>
      <c r="R29" s="203">
        <v>0</v>
      </c>
      <c r="S29" s="203">
        <v>0</v>
      </c>
      <c r="T29" s="203">
        <v>0</v>
      </c>
      <c r="U29" s="203">
        <v>0</v>
      </c>
      <c r="V29" s="203">
        <v>0</v>
      </c>
      <c r="W29" s="203">
        <v>0</v>
      </c>
      <c r="X29" s="203">
        <v>0</v>
      </c>
      <c r="Y29" s="203">
        <v>0</v>
      </c>
      <c r="Z29" s="203">
        <v>0</v>
      </c>
      <c r="AA29" s="203">
        <v>0</v>
      </c>
      <c r="AB29" s="203">
        <v>0</v>
      </c>
      <c r="AC29" s="203">
        <v>0</v>
      </c>
      <c r="AD29" s="203">
        <v>0</v>
      </c>
      <c r="AE29" s="203">
        <v>0</v>
      </c>
      <c r="AF29" s="203">
        <v>0</v>
      </c>
      <c r="AG29" s="203">
        <v>0</v>
      </c>
      <c r="AH29" s="203">
        <v>0</v>
      </c>
      <c r="AI29" s="203">
        <v>0</v>
      </c>
      <c r="AJ29" s="203">
        <v>0</v>
      </c>
      <c r="AK29" s="203">
        <v>0</v>
      </c>
      <c r="AL29" s="203">
        <v>0</v>
      </c>
      <c r="AM29" s="203">
        <v>0</v>
      </c>
      <c r="AN29" s="203">
        <v>0</v>
      </c>
      <c r="AO29" s="203">
        <v>0</v>
      </c>
      <c r="AP29" s="203">
        <v>0</v>
      </c>
      <c r="AQ29" s="203">
        <v>0</v>
      </c>
      <c r="AR29" s="203">
        <v>0</v>
      </c>
      <c r="AS29" s="203">
        <v>0</v>
      </c>
      <c r="AT29" s="203">
        <v>0</v>
      </c>
      <c r="AU29" s="203">
        <v>0</v>
      </c>
      <c r="AV29" s="203">
        <v>0</v>
      </c>
      <c r="AW29" s="203">
        <v>0</v>
      </c>
      <c r="AX29" s="203">
        <v>0</v>
      </c>
      <c r="AY29" s="203">
        <v>0</v>
      </c>
      <c r="AZ29" s="203">
        <v>0</v>
      </c>
      <c r="BA29" s="203">
        <v>0</v>
      </c>
      <c r="BB29" s="203">
        <v>0</v>
      </c>
      <c r="BC29" s="203">
        <v>0</v>
      </c>
      <c r="BD29" s="203">
        <v>0</v>
      </c>
      <c r="BE29" s="203">
        <v>0</v>
      </c>
      <c r="BF29" s="203">
        <v>0</v>
      </c>
      <c r="BG29" s="203">
        <v>0</v>
      </c>
      <c r="BH29" s="203">
        <v>0</v>
      </c>
      <c r="BI29" s="203">
        <v>0</v>
      </c>
      <c r="BJ29" s="203">
        <v>0</v>
      </c>
      <c r="BK29" s="203">
        <v>0</v>
      </c>
      <c r="BL29" s="203">
        <v>0</v>
      </c>
      <c r="BM29" s="203">
        <v>0</v>
      </c>
      <c r="BN29" s="203">
        <v>0</v>
      </c>
      <c r="BO29" s="203">
        <v>0</v>
      </c>
      <c r="BP29" s="203">
        <v>0</v>
      </c>
      <c r="BQ29" s="203">
        <v>0</v>
      </c>
      <c r="BR29" s="203">
        <v>0</v>
      </c>
      <c r="BS29" s="203">
        <v>0</v>
      </c>
      <c r="BT29" s="203">
        <v>0</v>
      </c>
      <c r="BU29" s="203">
        <v>0</v>
      </c>
      <c r="BV29" s="203">
        <v>0</v>
      </c>
      <c r="BW29" s="203">
        <v>0</v>
      </c>
      <c r="BX29" s="203">
        <v>0</v>
      </c>
      <c r="BY29" s="203">
        <v>0</v>
      </c>
      <c r="BZ29" s="203">
        <v>0</v>
      </c>
      <c r="CA29" s="212"/>
    </row>
    <row r="30" spans="1:80" s="163" customFormat="1" ht="157.5" x14ac:dyDescent="0.25">
      <c r="A30" s="213" t="s">
        <v>960</v>
      </c>
      <c r="B30" s="214" t="s">
        <v>961</v>
      </c>
      <c r="C30" s="215" t="s">
        <v>962</v>
      </c>
      <c r="D30" s="210">
        <v>21.648333333333337</v>
      </c>
      <c r="E30" s="203">
        <v>0</v>
      </c>
      <c r="F30" s="203">
        <v>0</v>
      </c>
      <c r="G30" s="203">
        <v>0</v>
      </c>
      <c r="H30" s="203">
        <v>0</v>
      </c>
      <c r="I30" s="203">
        <v>0</v>
      </c>
      <c r="J30" s="203">
        <v>0</v>
      </c>
      <c r="K30" s="203">
        <v>0</v>
      </c>
      <c r="L30" s="203">
        <v>0</v>
      </c>
      <c r="M30" s="203">
        <v>0</v>
      </c>
      <c r="N30" s="203">
        <v>0</v>
      </c>
      <c r="O30" s="203">
        <v>0</v>
      </c>
      <c r="P30" s="203">
        <v>0</v>
      </c>
      <c r="Q30" s="203">
        <v>0</v>
      </c>
      <c r="R30" s="203">
        <v>0</v>
      </c>
      <c r="S30" s="203">
        <v>0</v>
      </c>
      <c r="T30" s="203">
        <v>0</v>
      </c>
      <c r="U30" s="203">
        <v>0</v>
      </c>
      <c r="V30" s="203">
        <v>0</v>
      </c>
      <c r="W30" s="203">
        <v>0</v>
      </c>
      <c r="X30" s="203">
        <v>0</v>
      </c>
      <c r="Y30" s="203">
        <v>0</v>
      </c>
      <c r="Z30" s="203">
        <v>0</v>
      </c>
      <c r="AA30" s="203">
        <v>0</v>
      </c>
      <c r="AB30" s="203">
        <v>0</v>
      </c>
      <c r="AC30" s="203">
        <v>0</v>
      </c>
      <c r="AD30" s="203">
        <v>0</v>
      </c>
      <c r="AE30" s="203">
        <v>0</v>
      </c>
      <c r="AF30" s="203">
        <v>0</v>
      </c>
      <c r="AG30" s="203">
        <v>0</v>
      </c>
      <c r="AH30" s="203">
        <v>0</v>
      </c>
      <c r="AI30" s="203">
        <v>0</v>
      </c>
      <c r="AJ30" s="203">
        <v>0</v>
      </c>
      <c r="AK30" s="203">
        <v>0</v>
      </c>
      <c r="AL30" s="203">
        <v>0</v>
      </c>
      <c r="AM30" s="203">
        <v>0</v>
      </c>
      <c r="AN30" s="203">
        <v>0</v>
      </c>
      <c r="AO30" s="203">
        <v>0</v>
      </c>
      <c r="AP30" s="203">
        <v>0</v>
      </c>
      <c r="AQ30" s="203">
        <v>0</v>
      </c>
      <c r="AR30" s="203">
        <v>0</v>
      </c>
      <c r="AS30" s="203">
        <v>0</v>
      </c>
      <c r="AT30" s="203">
        <v>0</v>
      </c>
      <c r="AU30" s="203">
        <v>0</v>
      </c>
      <c r="AV30" s="203">
        <v>0</v>
      </c>
      <c r="AW30" s="203">
        <v>0</v>
      </c>
      <c r="AX30" s="203">
        <v>0</v>
      </c>
      <c r="AY30" s="203">
        <v>0</v>
      </c>
      <c r="AZ30" s="203">
        <v>0</v>
      </c>
      <c r="BA30" s="203">
        <v>0</v>
      </c>
      <c r="BB30" s="203">
        <v>0</v>
      </c>
      <c r="BC30" s="203">
        <v>0</v>
      </c>
      <c r="BD30" s="203">
        <v>0</v>
      </c>
      <c r="BE30" s="203">
        <v>0</v>
      </c>
      <c r="BF30" s="203">
        <v>0</v>
      </c>
      <c r="BG30" s="203">
        <v>0</v>
      </c>
      <c r="BH30" s="203">
        <v>0</v>
      </c>
      <c r="BI30" s="203">
        <v>0</v>
      </c>
      <c r="BJ30" s="203">
        <v>0</v>
      </c>
      <c r="BK30" s="203">
        <v>0</v>
      </c>
      <c r="BL30" s="203">
        <v>0</v>
      </c>
      <c r="BM30" s="203">
        <v>0</v>
      </c>
      <c r="BN30" s="203">
        <v>0</v>
      </c>
      <c r="BO30" s="203">
        <v>0</v>
      </c>
      <c r="BP30" s="203">
        <v>0</v>
      </c>
      <c r="BQ30" s="203">
        <v>0</v>
      </c>
      <c r="BR30" s="203">
        <v>0</v>
      </c>
      <c r="BS30" s="203">
        <v>0</v>
      </c>
      <c r="BT30" s="203">
        <v>0</v>
      </c>
      <c r="BU30" s="203">
        <v>0</v>
      </c>
      <c r="BV30" s="203">
        <v>0</v>
      </c>
      <c r="BW30" s="203">
        <v>0</v>
      </c>
      <c r="BX30" s="203">
        <v>0</v>
      </c>
      <c r="BY30" s="203">
        <v>0</v>
      </c>
      <c r="BZ30" s="203">
        <v>0</v>
      </c>
      <c r="CA30" s="212"/>
    </row>
    <row r="31" spans="1:80" s="163" customFormat="1" ht="141.75" x14ac:dyDescent="0.25">
      <c r="A31" s="213" t="s">
        <v>963</v>
      </c>
      <c r="B31" s="214" t="s">
        <v>964</v>
      </c>
      <c r="C31" s="215" t="s">
        <v>965</v>
      </c>
      <c r="D31" s="210">
        <v>1.0166666666666666</v>
      </c>
      <c r="E31" s="203">
        <v>0</v>
      </c>
      <c r="F31" s="203">
        <v>0</v>
      </c>
      <c r="G31" s="203">
        <v>0</v>
      </c>
      <c r="H31" s="203">
        <v>0</v>
      </c>
      <c r="I31" s="203">
        <v>0</v>
      </c>
      <c r="J31" s="203">
        <v>0</v>
      </c>
      <c r="K31" s="203">
        <v>0</v>
      </c>
      <c r="L31" s="203">
        <v>0</v>
      </c>
      <c r="M31" s="203">
        <v>0</v>
      </c>
      <c r="N31" s="203">
        <v>0</v>
      </c>
      <c r="O31" s="203">
        <v>0</v>
      </c>
      <c r="P31" s="203">
        <v>0</v>
      </c>
      <c r="Q31" s="203">
        <v>0</v>
      </c>
      <c r="R31" s="203">
        <v>0</v>
      </c>
      <c r="S31" s="203">
        <v>0</v>
      </c>
      <c r="T31" s="203">
        <v>0</v>
      </c>
      <c r="U31" s="203">
        <v>0</v>
      </c>
      <c r="V31" s="203">
        <v>0</v>
      </c>
      <c r="W31" s="203">
        <v>0</v>
      </c>
      <c r="X31" s="203">
        <v>0</v>
      </c>
      <c r="Y31" s="203">
        <v>0</v>
      </c>
      <c r="Z31" s="203">
        <v>0</v>
      </c>
      <c r="AA31" s="203">
        <v>0</v>
      </c>
      <c r="AB31" s="203">
        <v>0</v>
      </c>
      <c r="AC31" s="203">
        <v>0</v>
      </c>
      <c r="AD31" s="203">
        <v>0</v>
      </c>
      <c r="AE31" s="203">
        <v>0</v>
      </c>
      <c r="AF31" s="203">
        <v>0</v>
      </c>
      <c r="AG31" s="203">
        <v>0</v>
      </c>
      <c r="AH31" s="203">
        <v>0</v>
      </c>
      <c r="AI31" s="203">
        <v>0</v>
      </c>
      <c r="AJ31" s="203">
        <v>0</v>
      </c>
      <c r="AK31" s="203">
        <v>0</v>
      </c>
      <c r="AL31" s="203">
        <v>0</v>
      </c>
      <c r="AM31" s="203">
        <v>0</v>
      </c>
      <c r="AN31" s="203">
        <v>0</v>
      </c>
      <c r="AO31" s="203">
        <v>0</v>
      </c>
      <c r="AP31" s="203">
        <v>0</v>
      </c>
      <c r="AQ31" s="203">
        <v>0</v>
      </c>
      <c r="AR31" s="203">
        <v>0</v>
      </c>
      <c r="AS31" s="203">
        <v>0</v>
      </c>
      <c r="AT31" s="203">
        <v>0</v>
      </c>
      <c r="AU31" s="203">
        <v>0</v>
      </c>
      <c r="AV31" s="203">
        <v>0</v>
      </c>
      <c r="AW31" s="203">
        <v>0</v>
      </c>
      <c r="AX31" s="203">
        <v>0</v>
      </c>
      <c r="AY31" s="203">
        <v>0</v>
      </c>
      <c r="AZ31" s="203">
        <v>0</v>
      </c>
      <c r="BA31" s="203">
        <v>0</v>
      </c>
      <c r="BB31" s="203">
        <v>0</v>
      </c>
      <c r="BC31" s="203">
        <v>0</v>
      </c>
      <c r="BD31" s="203">
        <v>0</v>
      </c>
      <c r="BE31" s="203">
        <v>0</v>
      </c>
      <c r="BF31" s="203">
        <v>0</v>
      </c>
      <c r="BG31" s="203">
        <v>0</v>
      </c>
      <c r="BH31" s="203">
        <v>0</v>
      </c>
      <c r="BI31" s="203">
        <v>0</v>
      </c>
      <c r="BJ31" s="203">
        <v>0</v>
      </c>
      <c r="BK31" s="203">
        <v>0</v>
      </c>
      <c r="BL31" s="203">
        <v>0</v>
      </c>
      <c r="BM31" s="203">
        <v>0</v>
      </c>
      <c r="BN31" s="203">
        <v>0</v>
      </c>
      <c r="BO31" s="203">
        <v>0</v>
      </c>
      <c r="BP31" s="203">
        <v>0</v>
      </c>
      <c r="BQ31" s="203">
        <v>0</v>
      </c>
      <c r="BR31" s="203">
        <v>0</v>
      </c>
      <c r="BS31" s="203">
        <v>0</v>
      </c>
      <c r="BT31" s="203">
        <v>0</v>
      </c>
      <c r="BU31" s="203">
        <v>0</v>
      </c>
      <c r="BV31" s="203">
        <v>0</v>
      </c>
      <c r="BW31" s="203">
        <v>0</v>
      </c>
      <c r="BX31" s="203">
        <v>0</v>
      </c>
      <c r="BY31" s="203">
        <v>0</v>
      </c>
      <c r="BZ31" s="203">
        <v>0</v>
      </c>
      <c r="CA31" s="212"/>
    </row>
    <row r="32" spans="1:80" s="163" customFormat="1" ht="157.5" x14ac:dyDescent="0.25">
      <c r="A32" s="213" t="s">
        <v>966</v>
      </c>
      <c r="B32" s="214" t="s">
        <v>967</v>
      </c>
      <c r="C32" s="215" t="s">
        <v>968</v>
      </c>
      <c r="D32" s="210">
        <v>10.128333333333334</v>
      </c>
      <c r="E32" s="203">
        <v>0</v>
      </c>
      <c r="F32" s="203">
        <v>0</v>
      </c>
      <c r="G32" s="203">
        <v>0</v>
      </c>
      <c r="H32" s="203">
        <v>0</v>
      </c>
      <c r="I32" s="203">
        <v>0</v>
      </c>
      <c r="J32" s="203">
        <v>0</v>
      </c>
      <c r="K32" s="203">
        <v>0</v>
      </c>
      <c r="L32" s="203">
        <v>0</v>
      </c>
      <c r="M32" s="203">
        <v>0</v>
      </c>
      <c r="N32" s="203">
        <v>0</v>
      </c>
      <c r="O32" s="203">
        <v>0</v>
      </c>
      <c r="P32" s="203">
        <v>0</v>
      </c>
      <c r="Q32" s="203">
        <v>0</v>
      </c>
      <c r="R32" s="203">
        <v>0</v>
      </c>
      <c r="S32" s="203">
        <v>0</v>
      </c>
      <c r="T32" s="203">
        <v>0</v>
      </c>
      <c r="U32" s="203">
        <v>0</v>
      </c>
      <c r="V32" s="203">
        <v>0</v>
      </c>
      <c r="W32" s="203">
        <v>0</v>
      </c>
      <c r="X32" s="203">
        <v>0</v>
      </c>
      <c r="Y32" s="203">
        <v>0</v>
      </c>
      <c r="Z32" s="203">
        <v>0</v>
      </c>
      <c r="AA32" s="203">
        <v>0</v>
      </c>
      <c r="AB32" s="203">
        <v>0</v>
      </c>
      <c r="AC32" s="203">
        <v>0</v>
      </c>
      <c r="AD32" s="203">
        <v>0</v>
      </c>
      <c r="AE32" s="203">
        <v>0</v>
      </c>
      <c r="AF32" s="203">
        <v>0</v>
      </c>
      <c r="AG32" s="203">
        <v>0</v>
      </c>
      <c r="AH32" s="203">
        <v>0</v>
      </c>
      <c r="AI32" s="203">
        <v>0</v>
      </c>
      <c r="AJ32" s="203">
        <v>0</v>
      </c>
      <c r="AK32" s="203">
        <v>0</v>
      </c>
      <c r="AL32" s="203">
        <v>0</v>
      </c>
      <c r="AM32" s="203">
        <v>0</v>
      </c>
      <c r="AN32" s="203">
        <v>0</v>
      </c>
      <c r="AO32" s="203">
        <v>0</v>
      </c>
      <c r="AP32" s="203">
        <v>0</v>
      </c>
      <c r="AQ32" s="203">
        <v>0</v>
      </c>
      <c r="AR32" s="203">
        <v>0</v>
      </c>
      <c r="AS32" s="203">
        <v>0</v>
      </c>
      <c r="AT32" s="203">
        <v>0</v>
      </c>
      <c r="AU32" s="203">
        <v>0</v>
      </c>
      <c r="AV32" s="203">
        <v>0</v>
      </c>
      <c r="AW32" s="203">
        <v>0</v>
      </c>
      <c r="AX32" s="203">
        <v>0</v>
      </c>
      <c r="AY32" s="203">
        <v>0</v>
      </c>
      <c r="AZ32" s="203">
        <v>0</v>
      </c>
      <c r="BA32" s="203">
        <v>0</v>
      </c>
      <c r="BB32" s="203">
        <v>0</v>
      </c>
      <c r="BC32" s="203">
        <v>0</v>
      </c>
      <c r="BD32" s="203">
        <v>0</v>
      </c>
      <c r="BE32" s="203">
        <v>0</v>
      </c>
      <c r="BF32" s="203">
        <v>0</v>
      </c>
      <c r="BG32" s="203">
        <v>0</v>
      </c>
      <c r="BH32" s="203">
        <v>0</v>
      </c>
      <c r="BI32" s="203">
        <v>0</v>
      </c>
      <c r="BJ32" s="203">
        <v>0</v>
      </c>
      <c r="BK32" s="203">
        <v>0</v>
      </c>
      <c r="BL32" s="203">
        <v>0</v>
      </c>
      <c r="BM32" s="203">
        <v>0</v>
      </c>
      <c r="BN32" s="203">
        <v>0</v>
      </c>
      <c r="BO32" s="203">
        <v>0</v>
      </c>
      <c r="BP32" s="203">
        <v>0</v>
      </c>
      <c r="BQ32" s="203">
        <v>0</v>
      </c>
      <c r="BR32" s="203">
        <v>0</v>
      </c>
      <c r="BS32" s="203">
        <v>0</v>
      </c>
      <c r="BT32" s="203">
        <v>0</v>
      </c>
      <c r="BU32" s="203">
        <v>0</v>
      </c>
      <c r="BV32" s="203">
        <v>0</v>
      </c>
      <c r="BW32" s="203">
        <v>0</v>
      </c>
      <c r="BX32" s="203">
        <v>0</v>
      </c>
      <c r="BY32" s="203">
        <v>0</v>
      </c>
      <c r="BZ32" s="203">
        <v>0</v>
      </c>
      <c r="CA32" s="212"/>
    </row>
    <row r="33" spans="1:79" s="163" customFormat="1" ht="189" x14ac:dyDescent="0.25">
      <c r="A33" s="213" t="s">
        <v>969</v>
      </c>
      <c r="B33" s="214" t="s">
        <v>970</v>
      </c>
      <c r="C33" s="215" t="s">
        <v>971</v>
      </c>
      <c r="D33" s="210">
        <v>2.916666666666667</v>
      </c>
      <c r="E33" s="203">
        <v>0</v>
      </c>
      <c r="F33" s="203">
        <v>0</v>
      </c>
      <c r="G33" s="203">
        <v>0</v>
      </c>
      <c r="H33" s="203">
        <v>0</v>
      </c>
      <c r="I33" s="203">
        <v>0</v>
      </c>
      <c r="J33" s="203">
        <v>0</v>
      </c>
      <c r="K33" s="203">
        <v>0</v>
      </c>
      <c r="L33" s="203">
        <v>0</v>
      </c>
      <c r="M33" s="203">
        <v>0</v>
      </c>
      <c r="N33" s="203">
        <v>0</v>
      </c>
      <c r="O33" s="203">
        <v>0</v>
      </c>
      <c r="P33" s="203">
        <v>0</v>
      </c>
      <c r="Q33" s="203">
        <v>0</v>
      </c>
      <c r="R33" s="203">
        <v>0</v>
      </c>
      <c r="S33" s="203">
        <v>0</v>
      </c>
      <c r="T33" s="203">
        <v>0</v>
      </c>
      <c r="U33" s="203">
        <v>0</v>
      </c>
      <c r="V33" s="203">
        <v>0</v>
      </c>
      <c r="W33" s="203">
        <v>0</v>
      </c>
      <c r="X33" s="203">
        <v>0</v>
      </c>
      <c r="Y33" s="203">
        <v>0</v>
      </c>
      <c r="Z33" s="203">
        <v>0</v>
      </c>
      <c r="AA33" s="203">
        <v>0</v>
      </c>
      <c r="AB33" s="203">
        <v>0</v>
      </c>
      <c r="AC33" s="203">
        <v>0</v>
      </c>
      <c r="AD33" s="203">
        <v>0</v>
      </c>
      <c r="AE33" s="203">
        <v>0</v>
      </c>
      <c r="AF33" s="203">
        <v>0</v>
      </c>
      <c r="AG33" s="203">
        <v>0</v>
      </c>
      <c r="AH33" s="203">
        <v>0</v>
      </c>
      <c r="AI33" s="203">
        <v>0</v>
      </c>
      <c r="AJ33" s="203">
        <v>0</v>
      </c>
      <c r="AK33" s="203">
        <v>0</v>
      </c>
      <c r="AL33" s="203">
        <v>0</v>
      </c>
      <c r="AM33" s="203">
        <v>0</v>
      </c>
      <c r="AN33" s="203">
        <v>0</v>
      </c>
      <c r="AO33" s="203">
        <v>0</v>
      </c>
      <c r="AP33" s="203">
        <v>0</v>
      </c>
      <c r="AQ33" s="203">
        <v>0</v>
      </c>
      <c r="AR33" s="203">
        <v>0</v>
      </c>
      <c r="AS33" s="203">
        <v>0</v>
      </c>
      <c r="AT33" s="203">
        <v>0</v>
      </c>
      <c r="AU33" s="203">
        <v>0</v>
      </c>
      <c r="AV33" s="203">
        <v>0</v>
      </c>
      <c r="AW33" s="203">
        <v>0</v>
      </c>
      <c r="AX33" s="203">
        <v>0</v>
      </c>
      <c r="AY33" s="203">
        <v>0</v>
      </c>
      <c r="AZ33" s="203">
        <v>0</v>
      </c>
      <c r="BA33" s="203">
        <v>0</v>
      </c>
      <c r="BB33" s="203">
        <v>0</v>
      </c>
      <c r="BC33" s="203">
        <v>0</v>
      </c>
      <c r="BD33" s="203">
        <v>0</v>
      </c>
      <c r="BE33" s="203">
        <v>0</v>
      </c>
      <c r="BF33" s="203">
        <v>0</v>
      </c>
      <c r="BG33" s="203">
        <v>0</v>
      </c>
      <c r="BH33" s="203">
        <v>0</v>
      </c>
      <c r="BI33" s="203">
        <v>0</v>
      </c>
      <c r="BJ33" s="203">
        <v>0</v>
      </c>
      <c r="BK33" s="203">
        <v>0</v>
      </c>
      <c r="BL33" s="203">
        <v>0</v>
      </c>
      <c r="BM33" s="203">
        <v>0</v>
      </c>
      <c r="BN33" s="203">
        <v>0</v>
      </c>
      <c r="BO33" s="203">
        <v>0</v>
      </c>
      <c r="BP33" s="203">
        <v>0</v>
      </c>
      <c r="BQ33" s="203">
        <v>0</v>
      </c>
      <c r="BR33" s="203">
        <v>0</v>
      </c>
      <c r="BS33" s="203">
        <v>0</v>
      </c>
      <c r="BT33" s="203">
        <v>0</v>
      </c>
      <c r="BU33" s="203">
        <v>0</v>
      </c>
      <c r="BV33" s="203">
        <v>0</v>
      </c>
      <c r="BW33" s="203">
        <v>0</v>
      </c>
      <c r="BX33" s="203">
        <v>0</v>
      </c>
      <c r="BY33" s="203">
        <v>0</v>
      </c>
      <c r="BZ33" s="203">
        <v>0</v>
      </c>
      <c r="CA33" s="212"/>
    </row>
    <row r="34" spans="1:79" s="163" customFormat="1" ht="141.75" x14ac:dyDescent="0.25">
      <c r="A34" s="213" t="s">
        <v>216</v>
      </c>
      <c r="B34" s="214" t="s">
        <v>972</v>
      </c>
      <c r="C34" s="215" t="s">
        <v>973</v>
      </c>
      <c r="D34" s="210">
        <v>0.30249999999999999</v>
      </c>
      <c r="E34" s="203">
        <v>0</v>
      </c>
      <c r="F34" s="203">
        <v>0</v>
      </c>
      <c r="G34" s="203">
        <v>0</v>
      </c>
      <c r="H34" s="203">
        <v>0</v>
      </c>
      <c r="I34" s="203">
        <v>0</v>
      </c>
      <c r="J34" s="203">
        <v>0</v>
      </c>
      <c r="K34" s="203">
        <v>0</v>
      </c>
      <c r="L34" s="203">
        <v>0</v>
      </c>
      <c r="M34" s="203">
        <v>0</v>
      </c>
      <c r="N34" s="203">
        <v>0</v>
      </c>
      <c r="O34" s="203">
        <v>0</v>
      </c>
      <c r="P34" s="203">
        <v>0</v>
      </c>
      <c r="Q34" s="203">
        <v>0</v>
      </c>
      <c r="R34" s="203">
        <v>0</v>
      </c>
      <c r="S34" s="203">
        <v>0</v>
      </c>
      <c r="T34" s="203">
        <v>0</v>
      </c>
      <c r="U34" s="203">
        <v>0</v>
      </c>
      <c r="V34" s="203">
        <v>0</v>
      </c>
      <c r="W34" s="203">
        <v>0</v>
      </c>
      <c r="X34" s="203">
        <v>0</v>
      </c>
      <c r="Y34" s="203">
        <v>0</v>
      </c>
      <c r="Z34" s="203">
        <v>0</v>
      </c>
      <c r="AA34" s="203">
        <v>0</v>
      </c>
      <c r="AB34" s="203">
        <v>0</v>
      </c>
      <c r="AC34" s="203">
        <v>0</v>
      </c>
      <c r="AD34" s="203">
        <v>0</v>
      </c>
      <c r="AE34" s="203">
        <v>0</v>
      </c>
      <c r="AF34" s="203">
        <v>0</v>
      </c>
      <c r="AG34" s="203">
        <v>0</v>
      </c>
      <c r="AH34" s="203">
        <v>0</v>
      </c>
      <c r="AI34" s="203">
        <v>0</v>
      </c>
      <c r="AJ34" s="203">
        <v>0</v>
      </c>
      <c r="AK34" s="203">
        <v>0</v>
      </c>
      <c r="AL34" s="203">
        <v>0</v>
      </c>
      <c r="AM34" s="203">
        <v>0</v>
      </c>
      <c r="AN34" s="203">
        <v>0</v>
      </c>
      <c r="AO34" s="203">
        <v>0</v>
      </c>
      <c r="AP34" s="203">
        <v>0</v>
      </c>
      <c r="AQ34" s="203">
        <v>0</v>
      </c>
      <c r="AR34" s="203">
        <v>0</v>
      </c>
      <c r="AS34" s="203">
        <v>0</v>
      </c>
      <c r="AT34" s="203">
        <v>0</v>
      </c>
      <c r="AU34" s="203">
        <v>0</v>
      </c>
      <c r="AV34" s="203">
        <v>0</v>
      </c>
      <c r="AW34" s="203">
        <v>0</v>
      </c>
      <c r="AX34" s="203">
        <v>0</v>
      </c>
      <c r="AY34" s="203">
        <v>0</v>
      </c>
      <c r="AZ34" s="203">
        <v>0</v>
      </c>
      <c r="BA34" s="203">
        <v>0</v>
      </c>
      <c r="BB34" s="203">
        <v>0</v>
      </c>
      <c r="BC34" s="203">
        <v>0</v>
      </c>
      <c r="BD34" s="203">
        <v>0</v>
      </c>
      <c r="BE34" s="203">
        <v>0</v>
      </c>
      <c r="BF34" s="203">
        <v>0</v>
      </c>
      <c r="BG34" s="203">
        <v>0</v>
      </c>
      <c r="BH34" s="203">
        <v>0</v>
      </c>
      <c r="BI34" s="203">
        <v>0</v>
      </c>
      <c r="BJ34" s="203">
        <v>0</v>
      </c>
      <c r="BK34" s="203">
        <v>0</v>
      </c>
      <c r="BL34" s="203">
        <v>0</v>
      </c>
      <c r="BM34" s="203">
        <v>0</v>
      </c>
      <c r="BN34" s="203">
        <v>0</v>
      </c>
      <c r="BO34" s="203">
        <v>0</v>
      </c>
      <c r="BP34" s="203">
        <v>0</v>
      </c>
      <c r="BQ34" s="203">
        <v>0</v>
      </c>
      <c r="BR34" s="203">
        <v>0</v>
      </c>
      <c r="BS34" s="203">
        <v>0</v>
      </c>
      <c r="BT34" s="203">
        <v>0</v>
      </c>
      <c r="BU34" s="203">
        <v>0</v>
      </c>
      <c r="BV34" s="203">
        <v>0</v>
      </c>
      <c r="BW34" s="203">
        <v>0</v>
      </c>
      <c r="BX34" s="203">
        <v>0</v>
      </c>
      <c r="BY34" s="203">
        <v>0</v>
      </c>
      <c r="BZ34" s="203">
        <v>0</v>
      </c>
      <c r="CA34" s="212"/>
    </row>
    <row r="35" spans="1:79" s="163" customFormat="1" ht="157.5" x14ac:dyDescent="0.25">
      <c r="A35" s="213" t="s">
        <v>217</v>
      </c>
      <c r="B35" s="214" t="s">
        <v>974</v>
      </c>
      <c r="C35" s="215" t="s">
        <v>975</v>
      </c>
      <c r="D35" s="210">
        <v>5.9575000000000005</v>
      </c>
      <c r="E35" s="203">
        <v>0</v>
      </c>
      <c r="F35" s="203">
        <v>0</v>
      </c>
      <c r="G35" s="203">
        <v>0</v>
      </c>
      <c r="H35" s="203">
        <v>0</v>
      </c>
      <c r="I35" s="203">
        <v>0</v>
      </c>
      <c r="J35" s="203">
        <v>0</v>
      </c>
      <c r="K35" s="203">
        <v>0</v>
      </c>
      <c r="L35" s="203">
        <v>0</v>
      </c>
      <c r="M35" s="203">
        <v>0</v>
      </c>
      <c r="N35" s="203">
        <v>0</v>
      </c>
      <c r="O35" s="203">
        <v>0</v>
      </c>
      <c r="P35" s="203">
        <v>0</v>
      </c>
      <c r="Q35" s="203">
        <v>0</v>
      </c>
      <c r="R35" s="203">
        <v>0</v>
      </c>
      <c r="S35" s="203">
        <v>0</v>
      </c>
      <c r="T35" s="203">
        <v>0</v>
      </c>
      <c r="U35" s="203">
        <v>0</v>
      </c>
      <c r="V35" s="203">
        <v>0</v>
      </c>
      <c r="W35" s="203">
        <v>0</v>
      </c>
      <c r="X35" s="203">
        <v>0</v>
      </c>
      <c r="Y35" s="203">
        <v>0</v>
      </c>
      <c r="Z35" s="203">
        <v>0</v>
      </c>
      <c r="AA35" s="203">
        <v>0</v>
      </c>
      <c r="AB35" s="203">
        <v>0</v>
      </c>
      <c r="AC35" s="203">
        <v>0</v>
      </c>
      <c r="AD35" s="203">
        <v>0</v>
      </c>
      <c r="AE35" s="203">
        <v>0</v>
      </c>
      <c r="AF35" s="203">
        <v>0</v>
      </c>
      <c r="AG35" s="203">
        <v>0</v>
      </c>
      <c r="AH35" s="203">
        <v>0</v>
      </c>
      <c r="AI35" s="203">
        <v>0</v>
      </c>
      <c r="AJ35" s="203">
        <v>0</v>
      </c>
      <c r="AK35" s="203">
        <v>0</v>
      </c>
      <c r="AL35" s="203">
        <v>0</v>
      </c>
      <c r="AM35" s="203">
        <v>0</v>
      </c>
      <c r="AN35" s="203">
        <v>0</v>
      </c>
      <c r="AO35" s="203">
        <v>0</v>
      </c>
      <c r="AP35" s="203">
        <v>0</v>
      </c>
      <c r="AQ35" s="203">
        <v>0</v>
      </c>
      <c r="AR35" s="203">
        <v>0</v>
      </c>
      <c r="AS35" s="203">
        <v>0</v>
      </c>
      <c r="AT35" s="203">
        <v>0</v>
      </c>
      <c r="AU35" s="203">
        <v>0</v>
      </c>
      <c r="AV35" s="203">
        <v>0</v>
      </c>
      <c r="AW35" s="203">
        <v>0</v>
      </c>
      <c r="AX35" s="203">
        <v>0</v>
      </c>
      <c r="AY35" s="203">
        <v>0</v>
      </c>
      <c r="AZ35" s="203">
        <v>0</v>
      </c>
      <c r="BA35" s="203">
        <v>0</v>
      </c>
      <c r="BB35" s="203">
        <v>0</v>
      </c>
      <c r="BC35" s="203">
        <v>0</v>
      </c>
      <c r="BD35" s="203">
        <v>0</v>
      </c>
      <c r="BE35" s="203">
        <v>0</v>
      </c>
      <c r="BF35" s="203">
        <v>0</v>
      </c>
      <c r="BG35" s="203">
        <v>0</v>
      </c>
      <c r="BH35" s="203">
        <v>0</v>
      </c>
      <c r="BI35" s="203">
        <v>0</v>
      </c>
      <c r="BJ35" s="203">
        <v>0</v>
      </c>
      <c r="BK35" s="203">
        <v>0</v>
      </c>
      <c r="BL35" s="203">
        <v>0</v>
      </c>
      <c r="BM35" s="203">
        <v>0</v>
      </c>
      <c r="BN35" s="203">
        <v>0</v>
      </c>
      <c r="BO35" s="203">
        <v>0</v>
      </c>
      <c r="BP35" s="203">
        <v>0</v>
      </c>
      <c r="BQ35" s="203">
        <v>0</v>
      </c>
      <c r="BR35" s="203">
        <v>0</v>
      </c>
      <c r="BS35" s="203">
        <v>0</v>
      </c>
      <c r="BT35" s="203">
        <v>0</v>
      </c>
      <c r="BU35" s="203">
        <v>0</v>
      </c>
      <c r="BV35" s="203">
        <v>0</v>
      </c>
      <c r="BW35" s="203">
        <v>0</v>
      </c>
      <c r="BX35" s="203">
        <v>0</v>
      </c>
      <c r="BY35" s="203">
        <v>0</v>
      </c>
      <c r="BZ35" s="203">
        <v>0</v>
      </c>
      <c r="CA35" s="212"/>
    </row>
    <row r="36" spans="1:79" s="163" customFormat="1" ht="126" x14ac:dyDescent="0.25">
      <c r="A36" s="213" t="s">
        <v>976</v>
      </c>
      <c r="B36" s="214" t="s">
        <v>977</v>
      </c>
      <c r="C36" s="215" t="s">
        <v>978</v>
      </c>
      <c r="D36" s="210">
        <v>7.7499999999999999E-2</v>
      </c>
      <c r="E36" s="203">
        <v>0</v>
      </c>
      <c r="F36" s="203">
        <v>0</v>
      </c>
      <c r="G36" s="203">
        <v>0</v>
      </c>
      <c r="H36" s="203">
        <v>0</v>
      </c>
      <c r="I36" s="203">
        <v>0</v>
      </c>
      <c r="J36" s="203">
        <v>0</v>
      </c>
      <c r="K36" s="203">
        <v>0</v>
      </c>
      <c r="L36" s="203">
        <v>0</v>
      </c>
      <c r="M36" s="203">
        <v>0</v>
      </c>
      <c r="N36" s="203">
        <v>0</v>
      </c>
      <c r="O36" s="203">
        <v>0</v>
      </c>
      <c r="P36" s="203">
        <v>0</v>
      </c>
      <c r="Q36" s="203">
        <v>0</v>
      </c>
      <c r="R36" s="203">
        <v>0</v>
      </c>
      <c r="S36" s="203">
        <v>0</v>
      </c>
      <c r="T36" s="203">
        <v>0</v>
      </c>
      <c r="U36" s="203">
        <v>0</v>
      </c>
      <c r="V36" s="203">
        <v>0</v>
      </c>
      <c r="W36" s="203">
        <v>0</v>
      </c>
      <c r="X36" s="203">
        <v>0</v>
      </c>
      <c r="Y36" s="203">
        <v>0</v>
      </c>
      <c r="Z36" s="203">
        <v>0</v>
      </c>
      <c r="AA36" s="203">
        <v>0</v>
      </c>
      <c r="AB36" s="203">
        <v>0</v>
      </c>
      <c r="AC36" s="203">
        <v>0</v>
      </c>
      <c r="AD36" s="203">
        <v>0</v>
      </c>
      <c r="AE36" s="203">
        <v>0</v>
      </c>
      <c r="AF36" s="203">
        <v>0</v>
      </c>
      <c r="AG36" s="203">
        <v>0</v>
      </c>
      <c r="AH36" s="203">
        <v>0</v>
      </c>
      <c r="AI36" s="203">
        <v>0</v>
      </c>
      <c r="AJ36" s="203">
        <v>0</v>
      </c>
      <c r="AK36" s="203">
        <v>0</v>
      </c>
      <c r="AL36" s="203">
        <v>0</v>
      </c>
      <c r="AM36" s="203">
        <v>0</v>
      </c>
      <c r="AN36" s="203">
        <v>0</v>
      </c>
      <c r="AO36" s="203">
        <v>0</v>
      </c>
      <c r="AP36" s="203">
        <v>0</v>
      </c>
      <c r="AQ36" s="203">
        <v>0</v>
      </c>
      <c r="AR36" s="203">
        <v>0</v>
      </c>
      <c r="AS36" s="203">
        <v>0</v>
      </c>
      <c r="AT36" s="203">
        <v>0</v>
      </c>
      <c r="AU36" s="203">
        <v>0</v>
      </c>
      <c r="AV36" s="203">
        <v>0</v>
      </c>
      <c r="AW36" s="203">
        <v>0</v>
      </c>
      <c r="AX36" s="203">
        <v>0</v>
      </c>
      <c r="AY36" s="203">
        <v>0</v>
      </c>
      <c r="AZ36" s="203">
        <v>0</v>
      </c>
      <c r="BA36" s="203">
        <v>0</v>
      </c>
      <c r="BB36" s="203">
        <v>0</v>
      </c>
      <c r="BC36" s="203">
        <v>0</v>
      </c>
      <c r="BD36" s="203">
        <v>0</v>
      </c>
      <c r="BE36" s="203">
        <v>0</v>
      </c>
      <c r="BF36" s="203">
        <v>0</v>
      </c>
      <c r="BG36" s="203">
        <v>0</v>
      </c>
      <c r="BH36" s="203">
        <v>0</v>
      </c>
      <c r="BI36" s="203">
        <v>0</v>
      </c>
      <c r="BJ36" s="203">
        <v>0</v>
      </c>
      <c r="BK36" s="203">
        <v>0</v>
      </c>
      <c r="BL36" s="203">
        <v>0</v>
      </c>
      <c r="BM36" s="203">
        <v>0</v>
      </c>
      <c r="BN36" s="203">
        <v>0</v>
      </c>
      <c r="BO36" s="203">
        <v>0</v>
      </c>
      <c r="BP36" s="203">
        <v>0</v>
      </c>
      <c r="BQ36" s="203">
        <v>0</v>
      </c>
      <c r="BR36" s="203">
        <v>0</v>
      </c>
      <c r="BS36" s="203">
        <v>0</v>
      </c>
      <c r="BT36" s="203">
        <v>0</v>
      </c>
      <c r="BU36" s="203">
        <v>0</v>
      </c>
      <c r="BV36" s="203">
        <v>0</v>
      </c>
      <c r="BW36" s="203">
        <v>0</v>
      </c>
      <c r="BX36" s="203">
        <v>0</v>
      </c>
      <c r="BY36" s="203">
        <v>0</v>
      </c>
      <c r="BZ36" s="203">
        <v>0</v>
      </c>
      <c r="CA36" s="212"/>
    </row>
    <row r="37" spans="1:79" s="163" customFormat="1" ht="141.75" x14ac:dyDescent="0.25">
      <c r="A37" s="213" t="s">
        <v>979</v>
      </c>
      <c r="B37" s="214" t="s">
        <v>980</v>
      </c>
      <c r="C37" s="215" t="s">
        <v>981</v>
      </c>
      <c r="D37" s="210">
        <v>1.7600000000000002</v>
      </c>
      <c r="E37" s="203">
        <v>0</v>
      </c>
      <c r="F37" s="203">
        <v>0</v>
      </c>
      <c r="G37" s="203">
        <v>0</v>
      </c>
      <c r="H37" s="203">
        <v>0</v>
      </c>
      <c r="I37" s="203">
        <v>0</v>
      </c>
      <c r="J37" s="203">
        <v>0</v>
      </c>
      <c r="K37" s="203">
        <v>0</v>
      </c>
      <c r="L37" s="203">
        <v>0</v>
      </c>
      <c r="M37" s="203">
        <v>0</v>
      </c>
      <c r="N37" s="203">
        <v>0</v>
      </c>
      <c r="O37" s="203">
        <v>0</v>
      </c>
      <c r="P37" s="203">
        <v>0</v>
      </c>
      <c r="Q37" s="203">
        <v>0</v>
      </c>
      <c r="R37" s="203">
        <v>0</v>
      </c>
      <c r="S37" s="203">
        <v>0</v>
      </c>
      <c r="T37" s="203">
        <v>0</v>
      </c>
      <c r="U37" s="203">
        <v>0</v>
      </c>
      <c r="V37" s="203">
        <v>0</v>
      </c>
      <c r="W37" s="203">
        <v>0</v>
      </c>
      <c r="X37" s="203">
        <v>0</v>
      </c>
      <c r="Y37" s="203">
        <v>0</v>
      </c>
      <c r="Z37" s="203">
        <v>0</v>
      </c>
      <c r="AA37" s="203">
        <v>0</v>
      </c>
      <c r="AB37" s="203">
        <v>0</v>
      </c>
      <c r="AC37" s="203">
        <v>0</v>
      </c>
      <c r="AD37" s="203">
        <v>0</v>
      </c>
      <c r="AE37" s="203">
        <v>0</v>
      </c>
      <c r="AF37" s="203">
        <v>0</v>
      </c>
      <c r="AG37" s="203">
        <v>0</v>
      </c>
      <c r="AH37" s="203">
        <v>0</v>
      </c>
      <c r="AI37" s="203">
        <v>0</v>
      </c>
      <c r="AJ37" s="203">
        <v>0</v>
      </c>
      <c r="AK37" s="203">
        <v>0</v>
      </c>
      <c r="AL37" s="203">
        <v>0</v>
      </c>
      <c r="AM37" s="203">
        <v>0</v>
      </c>
      <c r="AN37" s="203">
        <v>0</v>
      </c>
      <c r="AO37" s="203">
        <v>0</v>
      </c>
      <c r="AP37" s="203">
        <v>0</v>
      </c>
      <c r="AQ37" s="203">
        <v>0</v>
      </c>
      <c r="AR37" s="203">
        <v>0</v>
      </c>
      <c r="AS37" s="203">
        <v>0</v>
      </c>
      <c r="AT37" s="203">
        <v>0</v>
      </c>
      <c r="AU37" s="203">
        <v>0</v>
      </c>
      <c r="AV37" s="203">
        <v>0</v>
      </c>
      <c r="AW37" s="203">
        <v>0</v>
      </c>
      <c r="AX37" s="203">
        <v>0</v>
      </c>
      <c r="AY37" s="203">
        <v>0</v>
      </c>
      <c r="AZ37" s="203">
        <v>0</v>
      </c>
      <c r="BA37" s="203">
        <v>0</v>
      </c>
      <c r="BB37" s="203">
        <v>0</v>
      </c>
      <c r="BC37" s="203">
        <v>0</v>
      </c>
      <c r="BD37" s="203">
        <v>0</v>
      </c>
      <c r="BE37" s="203">
        <v>0</v>
      </c>
      <c r="BF37" s="203">
        <v>0</v>
      </c>
      <c r="BG37" s="203">
        <v>0</v>
      </c>
      <c r="BH37" s="203">
        <v>0</v>
      </c>
      <c r="BI37" s="203">
        <v>0</v>
      </c>
      <c r="BJ37" s="203">
        <v>0</v>
      </c>
      <c r="BK37" s="203">
        <v>0</v>
      </c>
      <c r="BL37" s="203">
        <v>0</v>
      </c>
      <c r="BM37" s="203">
        <v>0</v>
      </c>
      <c r="BN37" s="203">
        <v>0</v>
      </c>
      <c r="BO37" s="203">
        <v>0</v>
      </c>
      <c r="BP37" s="203">
        <v>0</v>
      </c>
      <c r="BQ37" s="203">
        <v>0</v>
      </c>
      <c r="BR37" s="203">
        <v>0</v>
      </c>
      <c r="BS37" s="203">
        <v>0</v>
      </c>
      <c r="BT37" s="203">
        <v>0</v>
      </c>
      <c r="BU37" s="203">
        <v>0</v>
      </c>
      <c r="BV37" s="203">
        <v>0</v>
      </c>
      <c r="BW37" s="203">
        <v>0</v>
      </c>
      <c r="BX37" s="203">
        <v>0</v>
      </c>
      <c r="BY37" s="203">
        <v>0</v>
      </c>
      <c r="BZ37" s="203">
        <v>0</v>
      </c>
      <c r="CA37" s="212"/>
    </row>
    <row r="38" spans="1:79" s="163" customFormat="1" ht="31.5" x14ac:dyDescent="0.25">
      <c r="A38" s="213" t="s">
        <v>982</v>
      </c>
      <c r="B38" s="214" t="s">
        <v>983</v>
      </c>
      <c r="C38" s="215" t="s">
        <v>984</v>
      </c>
      <c r="D38" s="210">
        <v>0.27500000000000002</v>
      </c>
      <c r="E38" s="203">
        <v>0</v>
      </c>
      <c r="F38" s="203">
        <v>0</v>
      </c>
      <c r="G38" s="203">
        <v>0</v>
      </c>
      <c r="H38" s="203">
        <v>0</v>
      </c>
      <c r="I38" s="203">
        <v>0</v>
      </c>
      <c r="J38" s="203">
        <v>0</v>
      </c>
      <c r="K38" s="203">
        <v>0</v>
      </c>
      <c r="L38" s="203">
        <v>0</v>
      </c>
      <c r="M38" s="203">
        <v>0</v>
      </c>
      <c r="N38" s="203">
        <v>0</v>
      </c>
      <c r="O38" s="203">
        <v>0</v>
      </c>
      <c r="P38" s="203">
        <v>0</v>
      </c>
      <c r="Q38" s="203">
        <v>0</v>
      </c>
      <c r="R38" s="203">
        <v>0</v>
      </c>
      <c r="S38" s="203">
        <v>0</v>
      </c>
      <c r="T38" s="203">
        <v>0</v>
      </c>
      <c r="U38" s="203">
        <v>0</v>
      </c>
      <c r="V38" s="203">
        <v>0</v>
      </c>
      <c r="W38" s="203">
        <v>0</v>
      </c>
      <c r="X38" s="203">
        <v>0</v>
      </c>
      <c r="Y38" s="203">
        <v>0</v>
      </c>
      <c r="Z38" s="203">
        <v>0</v>
      </c>
      <c r="AA38" s="203">
        <v>0</v>
      </c>
      <c r="AB38" s="203">
        <v>0</v>
      </c>
      <c r="AC38" s="203">
        <v>0</v>
      </c>
      <c r="AD38" s="203">
        <v>0</v>
      </c>
      <c r="AE38" s="203">
        <v>0</v>
      </c>
      <c r="AF38" s="203">
        <v>0</v>
      </c>
      <c r="AG38" s="203">
        <v>0</v>
      </c>
      <c r="AH38" s="203">
        <v>0</v>
      </c>
      <c r="AI38" s="203">
        <v>0</v>
      </c>
      <c r="AJ38" s="203">
        <v>0</v>
      </c>
      <c r="AK38" s="203">
        <v>0</v>
      </c>
      <c r="AL38" s="203">
        <v>0</v>
      </c>
      <c r="AM38" s="203">
        <v>0</v>
      </c>
      <c r="AN38" s="203">
        <v>0</v>
      </c>
      <c r="AO38" s="203">
        <v>0</v>
      </c>
      <c r="AP38" s="203">
        <v>0</v>
      </c>
      <c r="AQ38" s="203">
        <v>0</v>
      </c>
      <c r="AR38" s="203">
        <v>0</v>
      </c>
      <c r="AS38" s="203">
        <v>0</v>
      </c>
      <c r="AT38" s="203">
        <v>0</v>
      </c>
      <c r="AU38" s="203">
        <v>0</v>
      </c>
      <c r="AV38" s="203">
        <v>0</v>
      </c>
      <c r="AW38" s="203">
        <v>0</v>
      </c>
      <c r="AX38" s="203">
        <v>0</v>
      </c>
      <c r="AY38" s="203">
        <v>0</v>
      </c>
      <c r="AZ38" s="203">
        <v>0</v>
      </c>
      <c r="BA38" s="203">
        <v>0</v>
      </c>
      <c r="BB38" s="203">
        <v>0</v>
      </c>
      <c r="BC38" s="203">
        <v>0</v>
      </c>
      <c r="BD38" s="203">
        <v>0</v>
      </c>
      <c r="BE38" s="203">
        <v>0</v>
      </c>
      <c r="BF38" s="203">
        <v>0</v>
      </c>
      <c r="BG38" s="203">
        <v>0</v>
      </c>
      <c r="BH38" s="203">
        <v>0</v>
      </c>
      <c r="BI38" s="203">
        <v>0</v>
      </c>
      <c r="BJ38" s="203">
        <v>0</v>
      </c>
      <c r="BK38" s="203">
        <v>0</v>
      </c>
      <c r="BL38" s="203">
        <v>0</v>
      </c>
      <c r="BM38" s="203">
        <v>0</v>
      </c>
      <c r="BN38" s="203">
        <v>0</v>
      </c>
      <c r="BO38" s="203">
        <v>0</v>
      </c>
      <c r="BP38" s="203">
        <v>0</v>
      </c>
      <c r="BQ38" s="203">
        <v>0</v>
      </c>
      <c r="BR38" s="203">
        <v>0</v>
      </c>
      <c r="BS38" s="203">
        <v>0</v>
      </c>
      <c r="BT38" s="203">
        <v>0</v>
      </c>
      <c r="BU38" s="203">
        <v>0</v>
      </c>
      <c r="BV38" s="203">
        <v>0</v>
      </c>
      <c r="BW38" s="203">
        <v>0</v>
      </c>
      <c r="BX38" s="203">
        <v>0</v>
      </c>
      <c r="BY38" s="203">
        <v>0</v>
      </c>
      <c r="BZ38" s="203">
        <v>0</v>
      </c>
      <c r="CA38" s="212"/>
    </row>
    <row r="39" spans="1:79" s="35" customFormat="1" ht="80.25" customHeight="1" x14ac:dyDescent="0.25">
      <c r="A39" s="316" t="s">
        <v>167</v>
      </c>
      <c r="B39" s="317"/>
      <c r="C39" s="318"/>
      <c r="D39" s="231">
        <f>SUM(D21:D38)</f>
        <v>140.30000000000001</v>
      </c>
      <c r="E39" s="166" t="s">
        <v>442</v>
      </c>
      <c r="F39" s="231">
        <f>SUM(F21:F38)</f>
        <v>0</v>
      </c>
      <c r="G39" s="231">
        <f t="shared" ref="G39:BR39" si="0">SUM(G21:G38)</f>
        <v>0</v>
      </c>
      <c r="H39" s="86">
        <f t="shared" si="0"/>
        <v>0</v>
      </c>
      <c r="I39" s="86">
        <f t="shared" si="0"/>
        <v>0</v>
      </c>
      <c r="J39" s="86">
        <f t="shared" si="0"/>
        <v>0</v>
      </c>
      <c r="K39" s="86">
        <f t="shared" si="0"/>
        <v>0</v>
      </c>
      <c r="L39" s="86">
        <f t="shared" si="0"/>
        <v>0</v>
      </c>
      <c r="M39" s="86">
        <f t="shared" si="0"/>
        <v>0</v>
      </c>
      <c r="N39" s="86">
        <f t="shared" si="0"/>
        <v>0</v>
      </c>
      <c r="O39" s="86">
        <f t="shared" si="0"/>
        <v>0</v>
      </c>
      <c r="P39" s="86">
        <f t="shared" si="0"/>
        <v>0</v>
      </c>
      <c r="Q39" s="86">
        <f t="shared" si="0"/>
        <v>0</v>
      </c>
      <c r="R39" s="86">
        <f t="shared" si="0"/>
        <v>0</v>
      </c>
      <c r="S39" s="86">
        <f t="shared" si="0"/>
        <v>0</v>
      </c>
      <c r="T39" s="86">
        <f t="shared" si="0"/>
        <v>0</v>
      </c>
      <c r="U39" s="86">
        <f t="shared" si="0"/>
        <v>0</v>
      </c>
      <c r="V39" s="86">
        <f t="shared" si="0"/>
        <v>0</v>
      </c>
      <c r="W39" s="86">
        <f t="shared" si="0"/>
        <v>0</v>
      </c>
      <c r="X39" s="86">
        <f t="shared" si="0"/>
        <v>0</v>
      </c>
      <c r="Y39" s="86">
        <f t="shared" si="0"/>
        <v>0</v>
      </c>
      <c r="Z39" s="86">
        <f t="shared" si="0"/>
        <v>0</v>
      </c>
      <c r="AA39" s="86">
        <f t="shared" si="0"/>
        <v>0</v>
      </c>
      <c r="AB39" s="86">
        <f t="shared" si="0"/>
        <v>0</v>
      </c>
      <c r="AC39" s="86">
        <f t="shared" si="0"/>
        <v>0</v>
      </c>
      <c r="AD39" s="86">
        <f t="shared" si="0"/>
        <v>0</v>
      </c>
      <c r="AE39" s="86">
        <f t="shared" si="0"/>
        <v>0</v>
      </c>
      <c r="AF39" s="86">
        <f t="shared" si="0"/>
        <v>0</v>
      </c>
      <c r="AG39" s="86">
        <f t="shared" si="0"/>
        <v>0</v>
      </c>
      <c r="AH39" s="86">
        <f t="shared" si="0"/>
        <v>0</v>
      </c>
      <c r="AI39" s="86">
        <f t="shared" si="0"/>
        <v>0</v>
      </c>
      <c r="AJ39" s="86">
        <f t="shared" si="0"/>
        <v>0</v>
      </c>
      <c r="AK39" s="86">
        <f t="shared" si="0"/>
        <v>0</v>
      </c>
      <c r="AL39" s="86">
        <f t="shared" si="0"/>
        <v>0</v>
      </c>
      <c r="AM39" s="86">
        <f t="shared" si="0"/>
        <v>0</v>
      </c>
      <c r="AN39" s="86">
        <f t="shared" si="0"/>
        <v>0</v>
      </c>
      <c r="AO39" s="86">
        <f t="shared" si="0"/>
        <v>0</v>
      </c>
      <c r="AP39" s="86">
        <f t="shared" si="0"/>
        <v>0</v>
      </c>
      <c r="AQ39" s="86">
        <f t="shared" si="0"/>
        <v>0</v>
      </c>
      <c r="AR39" s="86">
        <f t="shared" si="0"/>
        <v>0</v>
      </c>
      <c r="AS39" s="86">
        <f t="shared" si="0"/>
        <v>0</v>
      </c>
      <c r="AT39" s="86">
        <f t="shared" si="0"/>
        <v>0</v>
      </c>
      <c r="AU39" s="86">
        <f t="shared" si="0"/>
        <v>0</v>
      </c>
      <c r="AV39" s="86">
        <f t="shared" si="0"/>
        <v>0</v>
      </c>
      <c r="AW39" s="86">
        <f t="shared" si="0"/>
        <v>0</v>
      </c>
      <c r="AX39" s="86">
        <f t="shared" si="0"/>
        <v>0</v>
      </c>
      <c r="AY39" s="86">
        <f t="shared" si="0"/>
        <v>0</v>
      </c>
      <c r="AZ39" s="86">
        <f t="shared" si="0"/>
        <v>0</v>
      </c>
      <c r="BA39" s="86">
        <f t="shared" si="0"/>
        <v>0</v>
      </c>
      <c r="BB39" s="86">
        <f t="shared" si="0"/>
        <v>0</v>
      </c>
      <c r="BC39" s="86">
        <f t="shared" si="0"/>
        <v>0</v>
      </c>
      <c r="BD39" s="86">
        <f t="shared" si="0"/>
        <v>0</v>
      </c>
      <c r="BE39" s="86">
        <f t="shared" si="0"/>
        <v>0</v>
      </c>
      <c r="BF39" s="86">
        <f t="shared" si="0"/>
        <v>0</v>
      </c>
      <c r="BG39" s="86">
        <f t="shared" si="0"/>
        <v>0</v>
      </c>
      <c r="BH39" s="86">
        <f t="shared" si="0"/>
        <v>0</v>
      </c>
      <c r="BI39" s="86">
        <f t="shared" si="0"/>
        <v>0</v>
      </c>
      <c r="BJ39" s="86">
        <f t="shared" si="0"/>
        <v>0</v>
      </c>
      <c r="BK39" s="86">
        <f t="shared" si="0"/>
        <v>0</v>
      </c>
      <c r="BL39" s="86">
        <f t="shared" si="0"/>
        <v>0</v>
      </c>
      <c r="BM39" s="86">
        <f t="shared" si="0"/>
        <v>0</v>
      </c>
      <c r="BN39" s="86">
        <f t="shared" si="0"/>
        <v>0</v>
      </c>
      <c r="BO39" s="86">
        <f t="shared" si="0"/>
        <v>0</v>
      </c>
      <c r="BP39" s="86">
        <f t="shared" si="0"/>
        <v>0</v>
      </c>
      <c r="BQ39" s="86">
        <f t="shared" si="0"/>
        <v>0</v>
      </c>
      <c r="BR39" s="86">
        <f t="shared" si="0"/>
        <v>0</v>
      </c>
      <c r="BS39" s="86">
        <f t="shared" ref="BS39:BZ39" si="1">SUM(BS21:BS38)</f>
        <v>0</v>
      </c>
      <c r="BT39" s="86">
        <f t="shared" si="1"/>
        <v>0</v>
      </c>
      <c r="BU39" s="86">
        <f t="shared" si="1"/>
        <v>0</v>
      </c>
      <c r="BV39" s="86">
        <f t="shared" si="1"/>
        <v>0</v>
      </c>
      <c r="BW39" s="86">
        <f t="shared" si="1"/>
        <v>0</v>
      </c>
      <c r="BX39" s="86">
        <f t="shared" si="1"/>
        <v>0</v>
      </c>
      <c r="BY39" s="86">
        <f t="shared" si="1"/>
        <v>0</v>
      </c>
      <c r="BZ39" s="86">
        <f t="shared" si="1"/>
        <v>0</v>
      </c>
      <c r="CA39" s="34"/>
    </row>
    <row r="40" spans="1:79" x14ac:dyDescent="0.25">
      <c r="D40" s="160"/>
      <c r="E40" s="160"/>
      <c r="F40" s="160"/>
      <c r="G40" s="160"/>
      <c r="H40" s="160"/>
      <c r="BW40" s="104"/>
    </row>
    <row r="41" spans="1:79" x14ac:dyDescent="0.25">
      <c r="D41" s="160"/>
      <c r="E41" s="160"/>
      <c r="F41" s="160"/>
      <c r="G41" s="160"/>
      <c r="H41" s="160"/>
    </row>
    <row r="42" spans="1:79" x14ac:dyDescent="0.25">
      <c r="D42" s="160"/>
      <c r="E42" s="160"/>
      <c r="F42" s="160"/>
      <c r="G42" s="160"/>
      <c r="H42" s="160"/>
    </row>
    <row r="43" spans="1:79" x14ac:dyDescent="0.25">
      <c r="D43" s="160"/>
      <c r="E43" s="160"/>
      <c r="F43" s="160"/>
      <c r="G43" s="160"/>
      <c r="H43" s="160"/>
    </row>
    <row r="44" spans="1:79" x14ac:dyDescent="0.25">
      <c r="D44" s="160"/>
      <c r="E44" s="160"/>
      <c r="F44" s="160"/>
      <c r="G44" s="160"/>
      <c r="H44" s="160"/>
    </row>
    <row r="45" spans="1:79" x14ac:dyDescent="0.25">
      <c r="D45" s="160"/>
      <c r="E45" s="160"/>
      <c r="F45" s="160"/>
      <c r="G45" s="160"/>
      <c r="H45" s="160"/>
    </row>
    <row r="46" spans="1:79" x14ac:dyDescent="0.25">
      <c r="D46" s="160"/>
      <c r="E46" s="160"/>
      <c r="F46" s="160"/>
      <c r="G46" s="160"/>
      <c r="H46" s="160"/>
    </row>
    <row r="47" spans="1:79" x14ac:dyDescent="0.25">
      <c r="D47" s="160"/>
      <c r="E47" s="160"/>
      <c r="F47" s="160"/>
      <c r="G47" s="160"/>
      <c r="H47" s="160"/>
    </row>
    <row r="48" spans="1:79" x14ac:dyDescent="0.25">
      <c r="D48" s="160"/>
      <c r="E48" s="160"/>
      <c r="F48" s="160"/>
      <c r="G48" s="160"/>
      <c r="H48" s="160"/>
    </row>
    <row r="49" spans="4:8" x14ac:dyDescent="0.25">
      <c r="D49" s="160"/>
      <c r="E49" s="160"/>
      <c r="F49" s="160"/>
      <c r="G49" s="160"/>
      <c r="H49" s="160"/>
    </row>
    <row r="50" spans="4:8" x14ac:dyDescent="0.25">
      <c r="D50" s="160"/>
      <c r="E50" s="160"/>
      <c r="F50" s="160"/>
      <c r="G50" s="160"/>
      <c r="H50" s="160"/>
    </row>
    <row r="51" spans="4:8" x14ac:dyDescent="0.25">
      <c r="D51" s="160"/>
      <c r="E51" s="160"/>
      <c r="F51" s="160"/>
      <c r="G51" s="160"/>
      <c r="H51" s="160"/>
    </row>
    <row r="52" spans="4:8" x14ac:dyDescent="0.25">
      <c r="D52" s="160"/>
      <c r="E52" s="160"/>
      <c r="F52" s="160"/>
      <c r="G52" s="160"/>
      <c r="H52" s="160"/>
    </row>
    <row r="53" spans="4:8" x14ac:dyDescent="0.25">
      <c r="D53" s="160"/>
      <c r="E53" s="160"/>
      <c r="F53" s="160"/>
      <c r="G53" s="160"/>
      <c r="H53" s="160"/>
    </row>
    <row r="54" spans="4:8" x14ac:dyDescent="0.25">
      <c r="D54" s="160"/>
      <c r="E54" s="160"/>
      <c r="F54" s="160"/>
      <c r="G54" s="160"/>
      <c r="H54" s="160"/>
    </row>
    <row r="55" spans="4:8" x14ac:dyDescent="0.25">
      <c r="D55" s="160"/>
      <c r="E55" s="160"/>
      <c r="F55" s="160"/>
      <c r="G55" s="160"/>
      <c r="H55" s="160"/>
    </row>
    <row r="56" spans="4:8" x14ac:dyDescent="0.25">
      <c r="D56" s="160"/>
      <c r="E56" s="160"/>
      <c r="F56" s="160"/>
      <c r="G56" s="160"/>
      <c r="H56" s="160"/>
    </row>
    <row r="57" spans="4:8" x14ac:dyDescent="0.25">
      <c r="D57" s="160"/>
      <c r="E57" s="160"/>
      <c r="F57" s="160"/>
      <c r="G57" s="160"/>
      <c r="H57" s="160"/>
    </row>
    <row r="58" spans="4:8" x14ac:dyDescent="0.25">
      <c r="D58" s="160"/>
      <c r="E58" s="160"/>
      <c r="F58" s="160"/>
      <c r="G58" s="160"/>
      <c r="H58" s="160"/>
    </row>
    <row r="59" spans="4:8" x14ac:dyDescent="0.25">
      <c r="D59" s="160"/>
      <c r="E59" s="160"/>
      <c r="F59" s="160"/>
      <c r="G59" s="160"/>
      <c r="H59" s="160"/>
    </row>
    <row r="60" spans="4:8" x14ac:dyDescent="0.25">
      <c r="D60" s="160"/>
      <c r="E60" s="160"/>
      <c r="F60" s="160"/>
      <c r="G60" s="160"/>
      <c r="H60" s="160"/>
    </row>
    <row r="61" spans="4:8" x14ac:dyDescent="0.25">
      <c r="D61" s="160"/>
      <c r="E61" s="160"/>
      <c r="F61" s="160"/>
      <c r="G61" s="160"/>
      <c r="H61" s="160"/>
    </row>
    <row r="62" spans="4:8" x14ac:dyDescent="0.25">
      <c r="D62" s="160"/>
      <c r="E62" s="160"/>
      <c r="F62" s="160"/>
      <c r="G62" s="160"/>
      <c r="H62" s="160"/>
    </row>
    <row r="63" spans="4:8" x14ac:dyDescent="0.25">
      <c r="D63" s="160"/>
      <c r="E63" s="160"/>
      <c r="F63" s="160"/>
      <c r="G63" s="160"/>
      <c r="H63" s="160"/>
    </row>
    <row r="64" spans="4:8" x14ac:dyDescent="0.25">
      <c r="D64" s="160"/>
      <c r="E64" s="160"/>
      <c r="F64" s="160"/>
      <c r="G64" s="160"/>
      <c r="H64" s="160"/>
    </row>
    <row r="65" spans="4:8" x14ac:dyDescent="0.25">
      <c r="D65" s="160"/>
      <c r="E65" s="160"/>
      <c r="F65" s="160"/>
      <c r="G65" s="160"/>
      <c r="H65" s="160"/>
    </row>
    <row r="66" spans="4:8" x14ac:dyDescent="0.25">
      <c r="D66" s="160"/>
      <c r="E66" s="160"/>
      <c r="F66" s="160"/>
      <c r="G66" s="160"/>
      <c r="H66" s="160"/>
    </row>
    <row r="67" spans="4:8" x14ac:dyDescent="0.25">
      <c r="D67" s="160"/>
      <c r="E67" s="160"/>
      <c r="F67" s="160"/>
      <c r="G67" s="160"/>
      <c r="H67" s="160"/>
    </row>
    <row r="68" spans="4:8" x14ac:dyDescent="0.25">
      <c r="D68" s="160"/>
      <c r="E68" s="160"/>
      <c r="F68" s="160"/>
      <c r="G68" s="160"/>
      <c r="H68" s="160"/>
    </row>
    <row r="69" spans="4:8" x14ac:dyDescent="0.25">
      <c r="D69" s="160"/>
      <c r="E69" s="160"/>
      <c r="F69" s="160"/>
      <c r="G69" s="160"/>
      <c r="H69" s="160"/>
    </row>
    <row r="70" spans="4:8" x14ac:dyDescent="0.25">
      <c r="D70" s="160"/>
      <c r="E70" s="160"/>
      <c r="F70" s="160"/>
      <c r="G70" s="160"/>
      <c r="H70" s="160"/>
    </row>
    <row r="71" spans="4:8" x14ac:dyDescent="0.25">
      <c r="D71" s="160"/>
      <c r="E71" s="160"/>
      <c r="F71" s="160"/>
      <c r="G71" s="160"/>
      <c r="H71" s="160"/>
    </row>
    <row r="72" spans="4:8" x14ac:dyDescent="0.25">
      <c r="D72" s="160"/>
      <c r="E72" s="160"/>
      <c r="F72" s="160"/>
      <c r="G72" s="160"/>
      <c r="H72" s="160"/>
    </row>
    <row r="73" spans="4:8" x14ac:dyDescent="0.25">
      <c r="D73" s="160"/>
      <c r="E73" s="160"/>
      <c r="F73" s="160"/>
      <c r="G73" s="160"/>
      <c r="H73" s="160"/>
    </row>
    <row r="74" spans="4:8" x14ac:dyDescent="0.25">
      <c r="D74" s="160"/>
      <c r="E74" s="160"/>
      <c r="F74" s="160"/>
      <c r="G74" s="160"/>
      <c r="H74" s="160"/>
    </row>
    <row r="75" spans="4:8" x14ac:dyDescent="0.25">
      <c r="D75" s="160"/>
      <c r="E75" s="160"/>
      <c r="F75" s="160"/>
      <c r="G75" s="160"/>
      <c r="H75" s="160"/>
    </row>
    <row r="76" spans="4:8" x14ac:dyDescent="0.25">
      <c r="D76" s="160"/>
      <c r="E76" s="160"/>
      <c r="F76" s="160"/>
      <c r="G76" s="160"/>
      <c r="H76" s="160"/>
    </row>
    <row r="77" spans="4:8" x14ac:dyDescent="0.25">
      <c r="D77" s="160"/>
      <c r="E77" s="160"/>
      <c r="F77" s="160"/>
      <c r="G77" s="160"/>
      <c r="H77" s="160"/>
    </row>
    <row r="78" spans="4:8" x14ac:dyDescent="0.25">
      <c r="D78" s="160"/>
      <c r="E78" s="160"/>
      <c r="F78" s="160"/>
      <c r="G78" s="160"/>
      <c r="H78" s="160"/>
    </row>
    <row r="79" spans="4:8" x14ac:dyDescent="0.25">
      <c r="D79" s="160"/>
      <c r="E79" s="160"/>
      <c r="F79" s="160"/>
      <c r="G79" s="160"/>
      <c r="H79" s="160"/>
    </row>
    <row r="80" spans="4:8" x14ac:dyDescent="0.25">
      <c r="D80" s="160"/>
      <c r="E80" s="160"/>
      <c r="F80" s="160"/>
      <c r="G80" s="160"/>
      <c r="H80" s="160"/>
    </row>
    <row r="81" spans="4:8" x14ac:dyDescent="0.25">
      <c r="D81" s="160"/>
      <c r="E81" s="160"/>
      <c r="F81" s="160"/>
      <c r="G81" s="160"/>
      <c r="H81" s="160"/>
    </row>
    <row r="82" spans="4:8" x14ac:dyDescent="0.25">
      <c r="D82" s="160"/>
      <c r="E82" s="160"/>
      <c r="F82" s="160"/>
      <c r="G82" s="160"/>
      <c r="H82" s="160"/>
    </row>
    <row r="83" spans="4:8" x14ac:dyDescent="0.25">
      <c r="D83" s="160"/>
      <c r="E83" s="160"/>
      <c r="F83" s="160"/>
      <c r="G83" s="160"/>
      <c r="H83" s="160"/>
    </row>
    <row r="84" spans="4:8" x14ac:dyDescent="0.25">
      <c r="D84" s="160"/>
      <c r="E84" s="160"/>
      <c r="F84" s="160"/>
      <c r="G84" s="160"/>
      <c r="H84" s="160"/>
    </row>
    <row r="85" spans="4:8" x14ac:dyDescent="0.25">
      <c r="D85" s="160"/>
      <c r="E85" s="160"/>
      <c r="F85" s="160"/>
      <c r="G85" s="160"/>
      <c r="H85" s="160"/>
    </row>
    <row r="86" spans="4:8" x14ac:dyDescent="0.25">
      <c r="D86" s="160"/>
      <c r="E86" s="160"/>
      <c r="F86" s="160"/>
      <c r="G86" s="160"/>
      <c r="H86" s="160"/>
    </row>
    <row r="87" spans="4:8" x14ac:dyDescent="0.25">
      <c r="D87" s="160"/>
      <c r="E87" s="160"/>
      <c r="F87" s="160"/>
      <c r="G87" s="160"/>
      <c r="H87" s="160"/>
    </row>
    <row r="88" spans="4:8" x14ac:dyDescent="0.25">
      <c r="D88" s="160"/>
      <c r="E88" s="160"/>
      <c r="F88" s="160"/>
      <c r="G88" s="160"/>
      <c r="H88" s="160"/>
    </row>
    <row r="89" spans="4:8" x14ac:dyDescent="0.25">
      <c r="D89" s="160"/>
      <c r="E89" s="160"/>
      <c r="F89" s="160"/>
      <c r="G89" s="160"/>
      <c r="H89" s="160"/>
    </row>
    <row r="90" spans="4:8" x14ac:dyDescent="0.25">
      <c r="D90" s="160"/>
      <c r="E90" s="160"/>
      <c r="F90" s="160"/>
      <c r="G90" s="160"/>
      <c r="H90" s="160"/>
    </row>
    <row r="91" spans="4:8" x14ac:dyDescent="0.25">
      <c r="D91" s="160"/>
      <c r="E91" s="160"/>
      <c r="F91" s="160"/>
      <c r="G91" s="160"/>
      <c r="H91" s="160"/>
    </row>
    <row r="92" spans="4:8" x14ac:dyDescent="0.25">
      <c r="D92" s="160"/>
      <c r="E92" s="160"/>
      <c r="F92" s="160"/>
      <c r="G92" s="160"/>
      <c r="H92" s="160"/>
    </row>
    <row r="93" spans="4:8" x14ac:dyDescent="0.25">
      <c r="D93" s="160"/>
      <c r="E93" s="160"/>
      <c r="F93" s="160"/>
      <c r="G93" s="160"/>
      <c r="H93" s="160"/>
    </row>
    <row r="94" spans="4:8" x14ac:dyDescent="0.25">
      <c r="D94" s="160"/>
      <c r="E94" s="160"/>
      <c r="F94" s="160"/>
      <c r="G94" s="160"/>
      <c r="H94" s="160"/>
    </row>
    <row r="95" spans="4:8" x14ac:dyDescent="0.25">
      <c r="D95" s="160"/>
      <c r="E95" s="160"/>
      <c r="F95" s="160"/>
      <c r="G95" s="160"/>
      <c r="H95" s="160"/>
    </row>
    <row r="96" spans="4:8" x14ac:dyDescent="0.25">
      <c r="D96" s="160"/>
      <c r="E96" s="160"/>
      <c r="F96" s="160"/>
      <c r="G96" s="160"/>
      <c r="H96" s="160"/>
    </row>
    <row r="97" spans="4:8" x14ac:dyDescent="0.25">
      <c r="D97" s="160"/>
      <c r="E97" s="160"/>
      <c r="F97" s="160"/>
      <c r="G97" s="160"/>
      <c r="H97" s="160"/>
    </row>
    <row r="98" spans="4:8" x14ac:dyDescent="0.25">
      <c r="D98" s="160"/>
      <c r="E98" s="160"/>
      <c r="F98" s="160"/>
      <c r="G98" s="160"/>
      <c r="H98" s="160"/>
    </row>
    <row r="99" spans="4:8" x14ac:dyDescent="0.25">
      <c r="D99" s="160"/>
      <c r="E99" s="160"/>
      <c r="F99" s="160"/>
      <c r="G99" s="160"/>
      <c r="H99" s="160"/>
    </row>
    <row r="100" spans="4:8" x14ac:dyDescent="0.25">
      <c r="D100" s="160"/>
      <c r="E100" s="160"/>
      <c r="F100" s="160"/>
      <c r="G100" s="160"/>
      <c r="H100" s="160"/>
    </row>
    <row r="101" spans="4:8" x14ac:dyDescent="0.25">
      <c r="D101" s="160"/>
      <c r="E101" s="160"/>
      <c r="F101" s="160"/>
      <c r="G101" s="160"/>
      <c r="H101" s="160"/>
    </row>
    <row r="102" spans="4:8" x14ac:dyDescent="0.25">
      <c r="D102" s="160"/>
      <c r="E102" s="160"/>
      <c r="F102" s="160"/>
      <c r="G102" s="160"/>
      <c r="H102" s="160"/>
    </row>
    <row r="103" spans="4:8" x14ac:dyDescent="0.25">
      <c r="D103" s="160"/>
      <c r="E103" s="160"/>
      <c r="F103" s="160"/>
      <c r="G103" s="160"/>
      <c r="H103" s="160"/>
    </row>
    <row r="104" spans="4:8" x14ac:dyDescent="0.25">
      <c r="D104" s="160"/>
      <c r="E104" s="160"/>
      <c r="F104" s="160"/>
      <c r="G104" s="160"/>
      <c r="H104" s="160"/>
    </row>
    <row r="105" spans="4:8" x14ac:dyDescent="0.25">
      <c r="D105" s="160"/>
      <c r="E105" s="160"/>
      <c r="F105" s="160"/>
      <c r="G105" s="160"/>
      <c r="H105" s="160"/>
    </row>
    <row r="106" spans="4:8" x14ac:dyDescent="0.25">
      <c r="D106" s="160"/>
      <c r="E106" s="160"/>
      <c r="F106" s="160"/>
      <c r="G106" s="160"/>
      <c r="H106" s="160"/>
    </row>
    <row r="107" spans="4:8" x14ac:dyDescent="0.25">
      <c r="D107" s="160"/>
      <c r="E107" s="160"/>
      <c r="F107" s="160"/>
      <c r="G107" s="160"/>
      <c r="H107" s="160"/>
    </row>
    <row r="108" spans="4:8" x14ac:dyDescent="0.25">
      <c r="D108" s="160"/>
      <c r="E108" s="160"/>
      <c r="F108" s="160"/>
      <c r="G108" s="160"/>
      <c r="H108" s="160"/>
    </row>
    <row r="109" spans="4:8" x14ac:dyDescent="0.25">
      <c r="D109" s="160"/>
      <c r="E109" s="160"/>
      <c r="F109" s="160"/>
      <c r="G109" s="160"/>
      <c r="H109" s="160"/>
    </row>
    <row r="110" spans="4:8" x14ac:dyDescent="0.25">
      <c r="D110" s="160"/>
      <c r="E110" s="160"/>
      <c r="F110" s="160"/>
      <c r="G110" s="160"/>
      <c r="H110" s="160"/>
    </row>
    <row r="111" spans="4:8" x14ac:dyDescent="0.25">
      <c r="D111" s="160"/>
      <c r="E111" s="160"/>
      <c r="F111" s="160"/>
      <c r="G111" s="160"/>
      <c r="H111" s="160"/>
    </row>
    <row r="112" spans="4:8" x14ac:dyDescent="0.25">
      <c r="D112" s="160"/>
      <c r="E112" s="160"/>
      <c r="F112" s="160"/>
      <c r="G112" s="160"/>
      <c r="H112" s="160"/>
    </row>
    <row r="113" spans="4:8" x14ac:dyDescent="0.25">
      <c r="D113" s="160"/>
      <c r="E113" s="160"/>
      <c r="F113" s="160"/>
      <c r="G113" s="160"/>
      <c r="H113" s="160"/>
    </row>
    <row r="114" spans="4:8" x14ac:dyDescent="0.25">
      <c r="D114" s="160"/>
      <c r="E114" s="160"/>
      <c r="F114" s="160"/>
      <c r="G114" s="160"/>
      <c r="H114" s="160"/>
    </row>
    <row r="115" spans="4:8" x14ac:dyDescent="0.25">
      <c r="D115" s="160"/>
      <c r="E115" s="160"/>
      <c r="F115" s="160"/>
      <c r="G115" s="160"/>
      <c r="H115" s="160"/>
    </row>
    <row r="116" spans="4:8" x14ac:dyDescent="0.25">
      <c r="D116" s="160"/>
      <c r="E116" s="160"/>
      <c r="F116" s="160"/>
      <c r="G116" s="160"/>
      <c r="H116" s="160"/>
    </row>
    <row r="117" spans="4:8" x14ac:dyDescent="0.25">
      <c r="D117" s="160"/>
      <c r="E117" s="160"/>
      <c r="F117" s="160"/>
      <c r="G117" s="160"/>
      <c r="H117" s="160"/>
    </row>
    <row r="118" spans="4:8" x14ac:dyDescent="0.25">
      <c r="D118" s="160"/>
      <c r="E118" s="160"/>
      <c r="F118" s="160"/>
      <c r="G118" s="160"/>
      <c r="H118" s="160"/>
    </row>
    <row r="119" spans="4:8" x14ac:dyDescent="0.25">
      <c r="D119" s="160"/>
      <c r="E119" s="160"/>
      <c r="F119" s="160"/>
      <c r="G119" s="160"/>
      <c r="H119" s="160"/>
    </row>
    <row r="120" spans="4:8" x14ac:dyDescent="0.25">
      <c r="D120" s="160"/>
      <c r="E120" s="160"/>
      <c r="F120" s="160"/>
      <c r="G120" s="160"/>
      <c r="H120" s="160"/>
    </row>
    <row r="121" spans="4:8" x14ac:dyDescent="0.25">
      <c r="D121" s="160"/>
      <c r="E121" s="160"/>
      <c r="F121" s="160"/>
      <c r="G121" s="160"/>
      <c r="H121" s="160"/>
    </row>
    <row r="122" spans="4:8" x14ac:dyDescent="0.25">
      <c r="D122" s="160"/>
      <c r="E122" s="160"/>
      <c r="F122" s="160"/>
      <c r="G122" s="160"/>
      <c r="H122" s="160"/>
    </row>
    <row r="123" spans="4:8" x14ac:dyDescent="0.25">
      <c r="D123" s="160"/>
      <c r="E123" s="160"/>
      <c r="F123" s="160"/>
      <c r="G123" s="160"/>
      <c r="H123" s="160"/>
    </row>
    <row r="124" spans="4:8" x14ac:dyDescent="0.25">
      <c r="D124" s="160"/>
      <c r="E124" s="160"/>
      <c r="F124" s="160"/>
      <c r="G124" s="160"/>
      <c r="H124" s="160"/>
    </row>
    <row r="125" spans="4:8" x14ac:dyDescent="0.25">
      <c r="D125" s="160"/>
      <c r="E125" s="160"/>
      <c r="F125" s="160"/>
      <c r="G125" s="160"/>
      <c r="H125" s="160"/>
    </row>
    <row r="126" spans="4:8" x14ac:dyDescent="0.25">
      <c r="D126" s="160"/>
      <c r="E126" s="160"/>
      <c r="F126" s="160"/>
      <c r="G126" s="160"/>
      <c r="H126" s="160"/>
    </row>
    <row r="127" spans="4:8" x14ac:dyDescent="0.25">
      <c r="D127" s="160"/>
      <c r="E127" s="160"/>
      <c r="F127" s="160"/>
      <c r="G127" s="160"/>
      <c r="H127" s="160"/>
    </row>
    <row r="128" spans="4:8" x14ac:dyDescent="0.25">
      <c r="D128" s="160"/>
      <c r="E128" s="160"/>
      <c r="F128" s="160"/>
      <c r="G128" s="160"/>
      <c r="H128" s="160"/>
    </row>
    <row r="129" spans="4:8" x14ac:dyDescent="0.25">
      <c r="D129" s="160"/>
      <c r="E129" s="160"/>
      <c r="F129" s="160"/>
      <c r="G129" s="160"/>
      <c r="H129" s="160"/>
    </row>
    <row r="130" spans="4:8" x14ac:dyDescent="0.25">
      <c r="D130" s="160"/>
      <c r="E130" s="160"/>
      <c r="F130" s="160"/>
      <c r="G130" s="160"/>
      <c r="H130" s="160"/>
    </row>
    <row r="131" spans="4:8" x14ac:dyDescent="0.25">
      <c r="D131" s="160"/>
      <c r="E131" s="160"/>
      <c r="F131" s="160"/>
      <c r="G131" s="160"/>
      <c r="H131" s="160"/>
    </row>
    <row r="132" spans="4:8" x14ac:dyDescent="0.25">
      <c r="D132" s="160"/>
      <c r="E132" s="160"/>
      <c r="F132" s="160"/>
      <c r="G132" s="160"/>
      <c r="H132" s="160"/>
    </row>
    <row r="133" spans="4:8" x14ac:dyDescent="0.25">
      <c r="D133" s="160"/>
      <c r="E133" s="160"/>
      <c r="F133" s="160"/>
      <c r="G133" s="160"/>
      <c r="H133" s="160"/>
    </row>
    <row r="134" spans="4:8" x14ac:dyDescent="0.25">
      <c r="D134" s="160"/>
      <c r="E134" s="160"/>
      <c r="F134" s="160"/>
      <c r="G134" s="160"/>
      <c r="H134" s="160"/>
    </row>
    <row r="135" spans="4:8" x14ac:dyDescent="0.25">
      <c r="D135" s="160"/>
      <c r="E135" s="160"/>
      <c r="F135" s="160"/>
      <c r="G135" s="160"/>
      <c r="H135" s="160"/>
    </row>
    <row r="136" spans="4:8" x14ac:dyDescent="0.25">
      <c r="D136" s="160"/>
      <c r="E136" s="160"/>
      <c r="F136" s="160"/>
      <c r="G136" s="160"/>
      <c r="H136" s="160"/>
    </row>
    <row r="137" spans="4:8" x14ac:dyDescent="0.25">
      <c r="D137" s="160"/>
      <c r="E137" s="160"/>
      <c r="F137" s="160"/>
      <c r="G137" s="160"/>
      <c r="H137" s="160"/>
    </row>
    <row r="138" spans="4:8" x14ac:dyDescent="0.25">
      <c r="D138" s="160"/>
      <c r="E138" s="160"/>
      <c r="F138" s="160"/>
      <c r="G138" s="160"/>
      <c r="H138" s="160"/>
    </row>
    <row r="139" spans="4:8" x14ac:dyDescent="0.25">
      <c r="D139" s="160"/>
      <c r="E139" s="160"/>
      <c r="F139" s="160"/>
      <c r="G139" s="160"/>
      <c r="H139" s="160"/>
    </row>
    <row r="140" spans="4:8" x14ac:dyDescent="0.25">
      <c r="D140" s="160"/>
      <c r="E140" s="160"/>
      <c r="F140" s="160"/>
      <c r="G140" s="160"/>
      <c r="H140" s="160"/>
    </row>
    <row r="141" spans="4:8" x14ac:dyDescent="0.25">
      <c r="D141" s="160"/>
      <c r="E141" s="160"/>
      <c r="F141" s="160"/>
      <c r="G141" s="160"/>
      <c r="H141" s="160"/>
    </row>
    <row r="142" spans="4:8" x14ac:dyDescent="0.25">
      <c r="D142" s="160"/>
      <c r="E142" s="160"/>
      <c r="F142" s="160"/>
      <c r="G142" s="160"/>
      <c r="H142" s="160"/>
    </row>
    <row r="143" spans="4:8" x14ac:dyDescent="0.25">
      <c r="D143" s="160"/>
      <c r="E143" s="160"/>
      <c r="F143" s="160"/>
      <c r="G143" s="160"/>
      <c r="H143" s="160"/>
    </row>
    <row r="144" spans="4:8" x14ac:dyDescent="0.25">
      <c r="D144" s="160"/>
      <c r="E144" s="160"/>
      <c r="F144" s="160"/>
      <c r="G144" s="160"/>
      <c r="H144" s="160"/>
    </row>
    <row r="145" spans="4:8" x14ac:dyDescent="0.25">
      <c r="D145" s="160"/>
      <c r="E145" s="160"/>
      <c r="F145" s="160"/>
      <c r="G145" s="160"/>
      <c r="H145" s="160"/>
    </row>
    <row r="146" spans="4:8" x14ac:dyDescent="0.25">
      <c r="D146" s="160"/>
      <c r="E146" s="160"/>
      <c r="F146" s="160"/>
      <c r="G146" s="160"/>
      <c r="H146" s="160"/>
    </row>
    <row r="147" spans="4:8" x14ac:dyDescent="0.25">
      <c r="D147" s="160"/>
      <c r="E147" s="160"/>
      <c r="F147" s="160"/>
      <c r="G147" s="160"/>
      <c r="H147" s="160"/>
    </row>
    <row r="148" spans="4:8" x14ac:dyDescent="0.25">
      <c r="D148" s="160"/>
      <c r="E148" s="160"/>
      <c r="F148" s="160"/>
      <c r="G148" s="160"/>
      <c r="H148" s="160"/>
    </row>
    <row r="149" spans="4:8" x14ac:dyDescent="0.25">
      <c r="D149" s="160"/>
      <c r="E149" s="160"/>
      <c r="F149" s="160"/>
      <c r="G149" s="160"/>
      <c r="H149" s="160"/>
    </row>
    <row r="150" spans="4:8" x14ac:dyDescent="0.25">
      <c r="D150" s="160"/>
      <c r="E150" s="160"/>
      <c r="F150" s="160"/>
      <c r="G150" s="160"/>
      <c r="H150" s="160"/>
    </row>
    <row r="151" spans="4:8" x14ac:dyDescent="0.25">
      <c r="D151" s="160"/>
      <c r="E151" s="160"/>
      <c r="F151" s="160"/>
      <c r="G151" s="160"/>
      <c r="H151" s="160"/>
    </row>
    <row r="152" spans="4:8" x14ac:dyDescent="0.25">
      <c r="D152" s="160"/>
      <c r="E152" s="160"/>
      <c r="F152" s="160"/>
      <c r="G152" s="160"/>
      <c r="H152" s="160"/>
    </row>
    <row r="153" spans="4:8" x14ac:dyDescent="0.25">
      <c r="D153" s="160"/>
      <c r="E153" s="160"/>
      <c r="F153" s="160"/>
      <c r="G153" s="160"/>
      <c r="H153" s="160"/>
    </row>
    <row r="154" spans="4:8" x14ac:dyDescent="0.25">
      <c r="D154" s="160"/>
      <c r="E154" s="160"/>
      <c r="F154" s="160"/>
      <c r="G154" s="160"/>
      <c r="H154" s="160"/>
    </row>
    <row r="155" spans="4:8" x14ac:dyDescent="0.25">
      <c r="D155" s="160"/>
      <c r="E155" s="160"/>
      <c r="F155" s="160"/>
      <c r="G155" s="160"/>
      <c r="H155" s="160"/>
    </row>
    <row r="156" spans="4:8" x14ac:dyDescent="0.25">
      <c r="D156" s="160"/>
      <c r="E156" s="160"/>
      <c r="F156" s="160"/>
      <c r="G156" s="160"/>
      <c r="H156" s="160"/>
    </row>
    <row r="157" spans="4:8" x14ac:dyDescent="0.25">
      <c r="D157" s="160"/>
      <c r="E157" s="160"/>
      <c r="F157" s="160"/>
      <c r="G157" s="160"/>
      <c r="H157" s="160"/>
    </row>
    <row r="158" spans="4:8" x14ac:dyDescent="0.25">
      <c r="D158" s="160"/>
      <c r="E158" s="160"/>
      <c r="F158" s="160"/>
      <c r="G158" s="160"/>
      <c r="H158" s="160"/>
    </row>
    <row r="159" spans="4:8" x14ac:dyDescent="0.25">
      <c r="D159" s="160"/>
      <c r="E159" s="160"/>
      <c r="F159" s="160"/>
      <c r="G159" s="160"/>
      <c r="H159" s="160"/>
    </row>
    <row r="160" spans="4:8" x14ac:dyDescent="0.25">
      <c r="D160" s="160"/>
      <c r="E160" s="160"/>
      <c r="F160" s="160"/>
      <c r="G160" s="160"/>
      <c r="H160" s="160"/>
    </row>
    <row r="161" spans="4:8" x14ac:dyDescent="0.25">
      <c r="D161" s="160"/>
      <c r="E161" s="160"/>
      <c r="F161" s="160"/>
      <c r="G161" s="160"/>
      <c r="H161" s="160"/>
    </row>
    <row r="162" spans="4:8" x14ac:dyDescent="0.25">
      <c r="D162" s="160"/>
      <c r="E162" s="160"/>
      <c r="F162" s="160"/>
      <c r="G162" s="160"/>
      <c r="H162" s="160"/>
    </row>
    <row r="163" spans="4:8" x14ac:dyDescent="0.25">
      <c r="D163" s="160"/>
      <c r="E163" s="160"/>
      <c r="F163" s="160"/>
      <c r="G163" s="160"/>
      <c r="H163" s="160"/>
    </row>
    <row r="164" spans="4:8" x14ac:dyDescent="0.25">
      <c r="D164" s="160"/>
      <c r="E164" s="160"/>
      <c r="F164" s="160"/>
      <c r="G164" s="160"/>
      <c r="H164" s="160"/>
    </row>
    <row r="165" spans="4:8" x14ac:dyDescent="0.25">
      <c r="D165" s="160"/>
      <c r="E165" s="160"/>
      <c r="F165" s="160"/>
      <c r="G165" s="160"/>
      <c r="H165" s="160"/>
    </row>
    <row r="166" spans="4:8" x14ac:dyDescent="0.25">
      <c r="D166" s="160"/>
      <c r="E166" s="160"/>
      <c r="F166" s="160"/>
      <c r="G166" s="160"/>
      <c r="H166" s="160"/>
    </row>
    <row r="167" spans="4:8" x14ac:dyDescent="0.25">
      <c r="D167" s="160"/>
      <c r="E167" s="160"/>
      <c r="F167" s="160"/>
      <c r="G167" s="160"/>
      <c r="H167" s="160"/>
    </row>
    <row r="168" spans="4:8" x14ac:dyDescent="0.25">
      <c r="D168" s="160"/>
      <c r="E168" s="160"/>
      <c r="F168" s="160"/>
      <c r="G168" s="160"/>
      <c r="H168" s="160"/>
    </row>
    <row r="169" spans="4:8" x14ac:dyDescent="0.25">
      <c r="D169" s="160"/>
      <c r="E169" s="160"/>
      <c r="F169" s="160"/>
      <c r="G169" s="160"/>
      <c r="H169" s="160"/>
    </row>
    <row r="170" spans="4:8" x14ac:dyDescent="0.25">
      <c r="D170" s="160"/>
      <c r="E170" s="160"/>
      <c r="F170" s="160"/>
      <c r="G170" s="160"/>
      <c r="H170" s="160"/>
    </row>
    <row r="171" spans="4:8" x14ac:dyDescent="0.25">
      <c r="D171" s="160"/>
      <c r="E171" s="160"/>
      <c r="F171" s="160"/>
      <c r="G171" s="160"/>
      <c r="H171" s="160"/>
    </row>
    <row r="172" spans="4:8" x14ac:dyDescent="0.25">
      <c r="D172" s="160"/>
      <c r="E172" s="160"/>
      <c r="F172" s="160"/>
      <c r="G172" s="160"/>
      <c r="H172" s="160"/>
    </row>
    <row r="173" spans="4:8" x14ac:dyDescent="0.25">
      <c r="D173" s="160"/>
      <c r="E173" s="160"/>
      <c r="F173" s="160"/>
      <c r="G173" s="160"/>
      <c r="H173" s="160"/>
    </row>
    <row r="174" spans="4:8" x14ac:dyDescent="0.25">
      <c r="D174" s="160"/>
      <c r="E174" s="160"/>
      <c r="F174" s="160"/>
      <c r="G174" s="160"/>
      <c r="H174" s="160"/>
    </row>
    <row r="175" spans="4:8" x14ac:dyDescent="0.25">
      <c r="D175" s="160"/>
      <c r="E175" s="160"/>
      <c r="F175" s="160"/>
      <c r="G175" s="160"/>
      <c r="H175" s="160"/>
    </row>
    <row r="176" spans="4:8" x14ac:dyDescent="0.25">
      <c r="D176" s="160"/>
      <c r="E176" s="160"/>
      <c r="F176" s="160"/>
      <c r="G176" s="160"/>
      <c r="H176" s="160"/>
    </row>
    <row r="177" spans="4:8" x14ac:dyDescent="0.25">
      <c r="D177" s="160"/>
      <c r="E177" s="160"/>
      <c r="F177" s="160"/>
      <c r="G177" s="160"/>
      <c r="H177" s="160"/>
    </row>
    <row r="178" spans="4:8" x14ac:dyDescent="0.25">
      <c r="D178" s="160"/>
      <c r="E178" s="160"/>
      <c r="F178" s="160"/>
      <c r="G178" s="160"/>
      <c r="H178" s="160"/>
    </row>
    <row r="179" spans="4:8" x14ac:dyDescent="0.25">
      <c r="D179" s="160"/>
      <c r="E179" s="160"/>
      <c r="F179" s="160"/>
      <c r="G179" s="160"/>
      <c r="H179" s="160"/>
    </row>
    <row r="180" spans="4:8" x14ac:dyDescent="0.25">
      <c r="D180" s="160"/>
      <c r="E180" s="160"/>
      <c r="F180" s="160"/>
      <c r="G180" s="160"/>
    </row>
    <row r="181" spans="4:8" x14ac:dyDescent="0.25">
      <c r="D181" s="160"/>
      <c r="E181" s="160"/>
      <c r="F181" s="160"/>
      <c r="G181" s="160"/>
      <c r="H181" s="160"/>
    </row>
    <row r="182" spans="4:8" x14ac:dyDescent="0.25">
      <c r="D182" s="160"/>
      <c r="E182" s="160"/>
      <c r="F182" s="160"/>
      <c r="G182" s="160"/>
      <c r="H182" s="160"/>
    </row>
    <row r="183" spans="4:8" x14ac:dyDescent="0.25">
      <c r="D183" s="160"/>
      <c r="E183" s="160"/>
      <c r="F183" s="160"/>
      <c r="G183" s="160"/>
      <c r="H183" s="160"/>
    </row>
    <row r="184" spans="4:8" x14ac:dyDescent="0.25">
      <c r="D184" s="160"/>
      <c r="E184" s="160"/>
      <c r="F184" s="160"/>
      <c r="G184" s="160"/>
      <c r="H184" s="160"/>
    </row>
    <row r="185" spans="4:8" x14ac:dyDescent="0.25">
      <c r="D185" s="160"/>
      <c r="E185" s="160"/>
      <c r="F185" s="160"/>
      <c r="G185" s="160"/>
      <c r="H185" s="160"/>
    </row>
    <row r="186" spans="4:8" x14ac:dyDescent="0.25">
      <c r="D186" s="160"/>
      <c r="E186" s="160"/>
      <c r="F186" s="160"/>
      <c r="G186" s="160"/>
      <c r="H186" s="160"/>
    </row>
    <row r="187" spans="4:8" x14ac:dyDescent="0.25">
      <c r="D187" s="160"/>
      <c r="E187" s="160"/>
      <c r="F187" s="160"/>
      <c r="G187" s="160"/>
      <c r="H187" s="160"/>
    </row>
    <row r="188" spans="4:8" x14ac:dyDescent="0.25">
      <c r="D188" s="160"/>
      <c r="E188" s="160"/>
      <c r="F188" s="160"/>
      <c r="G188" s="160"/>
      <c r="H188" s="160"/>
    </row>
    <row r="189" spans="4:8" x14ac:dyDescent="0.25">
      <c r="D189" s="160"/>
      <c r="E189" s="160"/>
      <c r="F189" s="160"/>
      <c r="G189" s="160"/>
      <c r="H189" s="160"/>
    </row>
    <row r="190" spans="4:8" x14ac:dyDescent="0.25">
      <c r="D190" s="160"/>
      <c r="E190" s="160"/>
      <c r="F190" s="160"/>
      <c r="G190" s="160"/>
      <c r="H190" s="160"/>
    </row>
    <row r="191" spans="4:8" x14ac:dyDescent="0.25">
      <c r="D191" s="160"/>
      <c r="E191" s="160"/>
      <c r="F191" s="160"/>
      <c r="G191" s="160"/>
      <c r="H191" s="160"/>
    </row>
    <row r="192" spans="4:8" x14ac:dyDescent="0.25">
      <c r="D192" s="160"/>
      <c r="E192" s="160"/>
      <c r="F192" s="160"/>
      <c r="G192" s="160"/>
      <c r="H192" s="160"/>
    </row>
    <row r="193" spans="4:8" x14ac:dyDescent="0.25">
      <c r="D193" s="160"/>
      <c r="E193" s="160"/>
      <c r="F193" s="160"/>
      <c r="G193" s="160"/>
      <c r="H193" s="160"/>
    </row>
    <row r="194" spans="4:8" x14ac:dyDescent="0.25">
      <c r="D194" s="160"/>
      <c r="E194" s="160"/>
      <c r="F194" s="160"/>
      <c r="G194" s="160"/>
      <c r="H194" s="160"/>
    </row>
    <row r="195" spans="4:8" x14ac:dyDescent="0.25">
      <c r="D195" s="160"/>
      <c r="E195" s="160"/>
      <c r="F195" s="160"/>
      <c r="G195" s="160"/>
      <c r="H195" s="160"/>
    </row>
    <row r="196" spans="4:8" x14ac:dyDescent="0.25">
      <c r="D196" s="160"/>
      <c r="E196" s="160"/>
      <c r="F196" s="160"/>
      <c r="G196" s="160"/>
      <c r="H196" s="160"/>
    </row>
    <row r="197" spans="4:8" x14ac:dyDescent="0.25">
      <c r="D197" s="160"/>
      <c r="E197" s="160"/>
      <c r="F197" s="160"/>
      <c r="G197" s="160"/>
      <c r="H197" s="160"/>
    </row>
    <row r="198" spans="4:8" x14ac:dyDescent="0.25">
      <c r="D198" s="160"/>
      <c r="E198" s="160"/>
      <c r="F198" s="160"/>
      <c r="G198" s="160"/>
      <c r="H198" s="160"/>
    </row>
    <row r="199" spans="4:8" x14ac:dyDescent="0.25">
      <c r="D199" s="160"/>
      <c r="E199" s="160"/>
      <c r="F199" s="160"/>
      <c r="G199" s="160"/>
      <c r="H199" s="160"/>
    </row>
    <row r="200" spans="4:8" x14ac:dyDescent="0.25">
      <c r="D200" s="160"/>
      <c r="E200" s="160"/>
      <c r="F200" s="160"/>
      <c r="G200" s="160"/>
      <c r="H200" s="160"/>
    </row>
    <row r="201" spans="4:8" x14ac:dyDescent="0.25">
      <c r="D201" s="160"/>
      <c r="E201" s="160"/>
      <c r="F201" s="160"/>
      <c r="G201" s="160"/>
      <c r="H201" s="160"/>
    </row>
    <row r="202" spans="4:8" x14ac:dyDescent="0.25">
      <c r="D202" s="160"/>
      <c r="E202" s="160"/>
      <c r="F202" s="160"/>
      <c r="G202" s="160"/>
      <c r="H202" s="160"/>
    </row>
    <row r="203" spans="4:8" x14ac:dyDescent="0.25">
      <c r="D203" s="160"/>
      <c r="E203" s="160"/>
      <c r="F203" s="160"/>
      <c r="G203" s="160"/>
      <c r="H203" s="160"/>
    </row>
    <row r="204" spans="4:8" x14ac:dyDescent="0.25">
      <c r="D204" s="160"/>
      <c r="E204" s="160"/>
      <c r="F204" s="160"/>
      <c r="G204" s="160"/>
      <c r="H204" s="160"/>
    </row>
    <row r="205" spans="4:8" x14ac:dyDescent="0.25">
      <c r="D205" s="160"/>
      <c r="E205" s="160"/>
      <c r="F205" s="160"/>
      <c r="G205" s="160"/>
      <c r="H205" s="160"/>
    </row>
    <row r="206" spans="4:8" x14ac:dyDescent="0.25">
      <c r="D206" s="160"/>
      <c r="E206" s="160"/>
      <c r="F206" s="160"/>
      <c r="G206" s="160"/>
      <c r="H206" s="160"/>
    </row>
    <row r="207" spans="4:8" x14ac:dyDescent="0.25">
      <c r="D207" s="160"/>
      <c r="E207" s="160"/>
      <c r="F207" s="160"/>
      <c r="G207" s="160"/>
      <c r="H207" s="160"/>
    </row>
    <row r="208" spans="4:8" x14ac:dyDescent="0.25">
      <c r="D208" s="160"/>
      <c r="E208" s="160"/>
      <c r="F208" s="160"/>
      <c r="G208" s="160"/>
      <c r="H208" s="160"/>
    </row>
    <row r="209" spans="4:8" x14ac:dyDescent="0.25">
      <c r="D209" s="160"/>
      <c r="E209" s="160"/>
      <c r="F209" s="160"/>
      <c r="G209" s="160"/>
      <c r="H209" s="160"/>
    </row>
    <row r="210" spans="4:8" x14ac:dyDescent="0.25">
      <c r="D210" s="160"/>
      <c r="E210" s="160"/>
      <c r="F210" s="160"/>
      <c r="G210" s="160"/>
      <c r="H210" s="160"/>
    </row>
    <row r="211" spans="4:8" x14ac:dyDescent="0.25">
      <c r="D211" s="160"/>
      <c r="E211" s="160"/>
      <c r="F211" s="160"/>
      <c r="G211" s="160"/>
      <c r="H211" s="160"/>
    </row>
    <row r="212" spans="4:8" x14ac:dyDescent="0.25">
      <c r="D212" s="160"/>
      <c r="E212" s="160"/>
      <c r="F212" s="160"/>
      <c r="G212" s="160"/>
      <c r="H212" s="160"/>
    </row>
    <row r="213" spans="4:8" x14ac:dyDescent="0.25">
      <c r="D213" s="160"/>
      <c r="E213" s="160"/>
      <c r="F213" s="160"/>
      <c r="G213" s="160"/>
      <c r="H213" s="160"/>
    </row>
    <row r="214" spans="4:8" x14ac:dyDescent="0.25">
      <c r="D214" s="160"/>
      <c r="E214" s="160"/>
      <c r="F214" s="160"/>
      <c r="G214" s="160"/>
      <c r="H214" s="160"/>
    </row>
    <row r="215" spans="4:8" x14ac:dyDescent="0.25">
      <c r="D215" s="160"/>
      <c r="E215" s="160"/>
      <c r="F215" s="160"/>
      <c r="G215" s="160"/>
      <c r="H215" s="160"/>
    </row>
    <row r="216" spans="4:8" x14ac:dyDescent="0.25">
      <c r="D216" s="160"/>
      <c r="E216" s="160"/>
      <c r="F216" s="160"/>
      <c r="G216" s="160"/>
      <c r="H216" s="160"/>
    </row>
    <row r="217" spans="4:8" x14ac:dyDescent="0.25">
      <c r="D217" s="160"/>
      <c r="E217" s="160"/>
      <c r="F217" s="160"/>
      <c r="G217" s="160"/>
      <c r="H217" s="160"/>
    </row>
    <row r="218" spans="4:8" x14ac:dyDescent="0.25">
      <c r="D218" s="160"/>
      <c r="E218" s="160"/>
      <c r="F218" s="160"/>
      <c r="G218" s="160"/>
      <c r="H218" s="160"/>
    </row>
    <row r="219" spans="4:8" x14ac:dyDescent="0.25">
      <c r="D219" s="160"/>
      <c r="E219" s="160"/>
      <c r="F219" s="160"/>
      <c r="G219" s="160"/>
      <c r="H219" s="160"/>
    </row>
    <row r="220" spans="4:8" x14ac:dyDescent="0.25">
      <c r="D220" s="160"/>
      <c r="E220" s="160"/>
      <c r="F220" s="160"/>
      <c r="G220" s="160"/>
      <c r="H220" s="160"/>
    </row>
    <row r="221" spans="4:8" x14ac:dyDescent="0.25">
      <c r="D221" s="160"/>
      <c r="E221" s="160"/>
      <c r="F221" s="160"/>
      <c r="G221" s="160"/>
      <c r="H221" s="160"/>
    </row>
    <row r="222" spans="4:8" x14ac:dyDescent="0.25">
      <c r="D222" s="160"/>
      <c r="E222" s="160"/>
      <c r="F222" s="160"/>
      <c r="G222" s="160"/>
      <c r="H222" s="160"/>
    </row>
    <row r="223" spans="4:8" x14ac:dyDescent="0.25">
      <c r="D223" s="160"/>
      <c r="E223" s="160"/>
      <c r="F223" s="160"/>
      <c r="G223" s="160"/>
      <c r="H223" s="160"/>
    </row>
    <row r="224" spans="4:8" x14ac:dyDescent="0.25">
      <c r="D224" s="160"/>
      <c r="E224" s="160"/>
      <c r="F224" s="160"/>
      <c r="G224" s="160"/>
      <c r="H224" s="160"/>
    </row>
    <row r="225" spans="4:8" x14ac:dyDescent="0.25">
      <c r="D225" s="160"/>
      <c r="E225" s="160"/>
      <c r="F225" s="160"/>
      <c r="G225" s="160"/>
      <c r="H225" s="160"/>
    </row>
    <row r="226" spans="4:8" x14ac:dyDescent="0.25">
      <c r="D226" s="160"/>
      <c r="E226" s="160"/>
      <c r="F226" s="160"/>
      <c r="G226" s="160"/>
      <c r="H226" s="160"/>
    </row>
    <row r="227" spans="4:8" x14ac:dyDescent="0.25">
      <c r="D227" s="160"/>
      <c r="E227" s="160"/>
      <c r="F227" s="160"/>
      <c r="G227" s="160"/>
      <c r="H227" s="160"/>
    </row>
    <row r="228" spans="4:8" x14ac:dyDescent="0.25">
      <c r="D228" s="160"/>
      <c r="E228" s="160"/>
      <c r="F228" s="160"/>
      <c r="G228" s="160"/>
      <c r="H228" s="160"/>
    </row>
    <row r="229" spans="4:8" x14ac:dyDescent="0.25">
      <c r="D229" s="160"/>
      <c r="E229" s="160"/>
      <c r="F229" s="160"/>
      <c r="G229" s="160"/>
      <c r="H229" s="160"/>
    </row>
    <row r="230" spans="4:8" x14ac:dyDescent="0.25">
      <c r="D230" s="160"/>
      <c r="E230" s="160"/>
      <c r="F230" s="160"/>
      <c r="G230" s="160"/>
      <c r="H230" s="160"/>
    </row>
    <row r="231" spans="4:8" x14ac:dyDescent="0.25">
      <c r="D231" s="160"/>
      <c r="E231" s="160"/>
      <c r="F231" s="160"/>
      <c r="G231" s="160"/>
      <c r="H231" s="160"/>
    </row>
    <row r="232" spans="4:8" x14ac:dyDescent="0.25">
      <c r="D232" s="160"/>
      <c r="E232" s="160"/>
      <c r="F232" s="160"/>
      <c r="G232" s="160"/>
      <c r="H232" s="160"/>
    </row>
    <row r="233" spans="4:8" x14ac:dyDescent="0.25">
      <c r="D233" s="160"/>
      <c r="E233" s="160"/>
      <c r="F233" s="160"/>
      <c r="G233" s="160"/>
      <c r="H233" s="160"/>
    </row>
    <row r="234" spans="4:8" x14ac:dyDescent="0.25">
      <c r="D234" s="160"/>
      <c r="E234" s="160"/>
      <c r="F234" s="160"/>
      <c r="G234" s="160"/>
      <c r="H234" s="160"/>
    </row>
    <row r="235" spans="4:8" x14ac:dyDescent="0.25">
      <c r="D235" s="160"/>
      <c r="E235" s="160"/>
      <c r="F235" s="160"/>
      <c r="G235" s="160"/>
      <c r="H235" s="160"/>
    </row>
    <row r="236" spans="4:8" x14ac:dyDescent="0.25">
      <c r="D236" s="160"/>
      <c r="E236" s="160"/>
      <c r="F236" s="160"/>
      <c r="G236" s="160"/>
      <c r="H236" s="160"/>
    </row>
    <row r="237" spans="4:8" x14ac:dyDescent="0.25">
      <c r="D237" s="160"/>
      <c r="E237" s="160"/>
      <c r="F237" s="160"/>
      <c r="G237" s="160"/>
      <c r="H237" s="160"/>
    </row>
    <row r="238" spans="4:8" x14ac:dyDescent="0.25">
      <c r="D238" s="160"/>
      <c r="E238" s="160"/>
      <c r="F238" s="160"/>
      <c r="G238" s="160"/>
      <c r="H238" s="160"/>
    </row>
    <row r="239" spans="4:8" x14ac:dyDescent="0.25">
      <c r="D239" s="160"/>
      <c r="E239" s="160"/>
      <c r="F239" s="160"/>
      <c r="G239" s="160"/>
      <c r="H239" s="160"/>
    </row>
    <row r="240" spans="4:8" x14ac:dyDescent="0.25">
      <c r="D240" s="160"/>
      <c r="E240" s="160"/>
      <c r="F240" s="160"/>
      <c r="G240" s="160"/>
      <c r="H240" s="160"/>
    </row>
    <row r="241" spans="4:8" x14ac:dyDescent="0.25">
      <c r="D241" s="160"/>
      <c r="E241" s="160"/>
      <c r="F241" s="160"/>
      <c r="G241" s="160"/>
      <c r="H241" s="160"/>
    </row>
    <row r="242" spans="4:8" x14ac:dyDescent="0.25">
      <c r="D242" s="160"/>
      <c r="E242" s="160"/>
      <c r="F242" s="160"/>
      <c r="G242" s="160"/>
      <c r="H242" s="160"/>
    </row>
    <row r="243" spans="4:8" x14ac:dyDescent="0.25">
      <c r="D243" s="160"/>
      <c r="E243" s="160"/>
      <c r="F243" s="160"/>
      <c r="G243" s="160"/>
      <c r="H243" s="160"/>
    </row>
    <row r="244" spans="4:8" x14ac:dyDescent="0.25">
      <c r="D244" s="160"/>
      <c r="E244" s="160"/>
      <c r="F244" s="160"/>
      <c r="G244" s="160"/>
      <c r="H244" s="160"/>
    </row>
    <row r="245" spans="4:8" x14ac:dyDescent="0.25">
      <c r="D245" s="160"/>
      <c r="E245" s="160"/>
      <c r="F245" s="160"/>
      <c r="G245" s="160"/>
      <c r="H245" s="160"/>
    </row>
    <row r="246" spans="4:8" x14ac:dyDescent="0.25">
      <c r="D246" s="160"/>
      <c r="E246" s="160"/>
      <c r="F246" s="160"/>
      <c r="G246" s="160"/>
      <c r="H246" s="160"/>
    </row>
    <row r="247" spans="4:8" x14ac:dyDescent="0.25">
      <c r="D247" s="160"/>
      <c r="E247" s="160"/>
      <c r="F247" s="160"/>
      <c r="G247" s="160"/>
      <c r="H247" s="160"/>
    </row>
    <row r="248" spans="4:8" x14ac:dyDescent="0.25">
      <c r="D248" s="160"/>
      <c r="E248" s="160"/>
      <c r="F248" s="160"/>
      <c r="G248" s="160"/>
      <c r="H248" s="160"/>
    </row>
    <row r="249" spans="4:8" x14ac:dyDescent="0.25">
      <c r="D249" s="160"/>
      <c r="E249" s="160"/>
      <c r="F249" s="160"/>
      <c r="G249" s="160"/>
      <c r="H249" s="160"/>
    </row>
    <row r="250" spans="4:8" x14ac:dyDescent="0.25">
      <c r="D250" s="160"/>
      <c r="E250" s="160"/>
      <c r="F250" s="160"/>
      <c r="G250" s="160"/>
      <c r="H250" s="160"/>
    </row>
    <row r="251" spans="4:8" x14ac:dyDescent="0.25">
      <c r="D251" s="160"/>
      <c r="E251" s="160"/>
      <c r="F251" s="160"/>
      <c r="G251" s="160"/>
      <c r="H251" s="160"/>
    </row>
    <row r="252" spans="4:8" x14ac:dyDescent="0.25">
      <c r="D252" s="160"/>
      <c r="E252" s="160"/>
      <c r="F252" s="160"/>
      <c r="G252" s="160"/>
      <c r="H252" s="160"/>
    </row>
    <row r="253" spans="4:8" x14ac:dyDescent="0.25">
      <c r="D253" s="160"/>
      <c r="E253" s="160"/>
      <c r="F253" s="160"/>
      <c r="G253" s="160"/>
      <c r="H253" s="160"/>
    </row>
    <row r="254" spans="4:8" x14ac:dyDescent="0.25">
      <c r="D254" s="160"/>
      <c r="E254" s="160"/>
      <c r="F254" s="160"/>
      <c r="G254" s="160"/>
      <c r="H254" s="160"/>
    </row>
    <row r="255" spans="4:8" x14ac:dyDescent="0.25">
      <c r="D255" s="160"/>
      <c r="E255" s="160"/>
      <c r="F255" s="160"/>
      <c r="G255" s="160"/>
      <c r="H255" s="160"/>
    </row>
    <row r="256" spans="4:8" x14ac:dyDescent="0.25">
      <c r="D256" s="160"/>
      <c r="E256" s="160"/>
      <c r="F256" s="160"/>
      <c r="G256" s="160"/>
      <c r="H256" s="160"/>
    </row>
    <row r="257" spans="4:8" x14ac:dyDescent="0.25">
      <c r="D257" s="160"/>
      <c r="E257" s="160"/>
      <c r="F257" s="160"/>
      <c r="G257" s="160"/>
      <c r="H257" s="160"/>
    </row>
    <row r="258" spans="4:8" x14ac:dyDescent="0.25">
      <c r="D258" s="160"/>
      <c r="E258" s="160"/>
      <c r="F258" s="160"/>
      <c r="G258" s="160"/>
      <c r="H258" s="160"/>
    </row>
    <row r="259" spans="4:8" x14ac:dyDescent="0.25">
      <c r="D259" s="160"/>
      <c r="E259" s="160"/>
      <c r="F259" s="160"/>
      <c r="G259" s="160"/>
      <c r="H259" s="160"/>
    </row>
    <row r="260" spans="4:8" x14ac:dyDescent="0.25">
      <c r="D260" s="160"/>
      <c r="E260" s="160"/>
      <c r="F260" s="160"/>
      <c r="G260" s="160"/>
      <c r="H260" s="160"/>
    </row>
    <row r="261" spans="4:8" x14ac:dyDescent="0.25">
      <c r="D261" s="160"/>
      <c r="E261" s="160"/>
      <c r="F261" s="160"/>
      <c r="G261" s="160"/>
      <c r="H261" s="160"/>
    </row>
    <row r="262" spans="4:8" x14ac:dyDescent="0.25">
      <c r="D262" s="160"/>
      <c r="E262" s="160"/>
      <c r="F262" s="160"/>
      <c r="G262" s="160"/>
      <c r="H262" s="160"/>
    </row>
    <row r="263" spans="4:8" x14ac:dyDescent="0.25">
      <c r="D263" s="160"/>
      <c r="E263" s="160"/>
      <c r="F263" s="160"/>
      <c r="G263" s="160"/>
      <c r="H263" s="160"/>
    </row>
    <row r="264" spans="4:8" x14ac:dyDescent="0.25">
      <c r="D264" s="160"/>
      <c r="E264" s="160"/>
      <c r="F264" s="160"/>
      <c r="G264" s="160"/>
      <c r="H264" s="160"/>
    </row>
    <row r="265" spans="4:8" x14ac:dyDescent="0.25">
      <c r="D265" s="160"/>
      <c r="E265" s="160"/>
      <c r="F265" s="160"/>
      <c r="G265" s="160"/>
      <c r="H265" s="160"/>
    </row>
    <row r="266" spans="4:8" x14ac:dyDescent="0.25">
      <c r="D266" s="160"/>
      <c r="E266" s="160"/>
      <c r="F266" s="160"/>
      <c r="G266" s="160"/>
      <c r="H266" s="160"/>
    </row>
    <row r="267" spans="4:8" x14ac:dyDescent="0.25">
      <c r="D267" s="160"/>
      <c r="E267" s="160"/>
      <c r="F267" s="160"/>
      <c r="G267" s="160"/>
      <c r="H267" s="160"/>
    </row>
    <row r="268" spans="4:8" x14ac:dyDescent="0.25">
      <c r="D268" s="160"/>
      <c r="E268" s="160"/>
      <c r="F268" s="160"/>
      <c r="G268" s="160"/>
      <c r="H268" s="160"/>
    </row>
    <row r="269" spans="4:8" x14ac:dyDescent="0.25">
      <c r="D269" s="160"/>
      <c r="E269" s="160"/>
      <c r="F269" s="160"/>
      <c r="G269" s="160"/>
      <c r="H269" s="160"/>
    </row>
    <row r="270" spans="4:8" x14ac:dyDescent="0.25">
      <c r="D270" s="160"/>
      <c r="E270" s="160"/>
      <c r="F270" s="160"/>
      <c r="G270" s="160"/>
      <c r="H270" s="160"/>
    </row>
    <row r="271" spans="4:8" x14ac:dyDescent="0.25">
      <c r="D271" s="160"/>
      <c r="E271" s="160"/>
      <c r="F271" s="160"/>
      <c r="G271" s="160"/>
      <c r="H271" s="160"/>
    </row>
    <row r="272" spans="4:8" x14ac:dyDescent="0.25">
      <c r="D272" s="160"/>
      <c r="E272" s="160"/>
      <c r="F272" s="160"/>
      <c r="G272" s="160"/>
      <c r="H272" s="160"/>
    </row>
    <row r="273" spans="4:8" x14ac:dyDescent="0.25">
      <c r="D273" s="160"/>
      <c r="E273" s="160"/>
      <c r="F273" s="160"/>
      <c r="G273" s="160"/>
      <c r="H273" s="160"/>
    </row>
    <row r="274" spans="4:8" x14ac:dyDescent="0.25">
      <c r="D274" s="160"/>
      <c r="E274" s="160"/>
      <c r="F274" s="160"/>
      <c r="G274" s="160"/>
      <c r="H274" s="160"/>
    </row>
    <row r="275" spans="4:8" x14ac:dyDescent="0.25">
      <c r="D275" s="160"/>
      <c r="E275" s="160"/>
      <c r="F275" s="160"/>
      <c r="G275" s="160"/>
      <c r="H275" s="160"/>
    </row>
    <row r="276" spans="4:8" x14ac:dyDescent="0.25">
      <c r="D276" s="160"/>
      <c r="E276" s="160"/>
      <c r="F276" s="160"/>
      <c r="G276" s="160"/>
      <c r="H276" s="160"/>
    </row>
    <row r="277" spans="4:8" x14ac:dyDescent="0.25">
      <c r="D277" s="160"/>
      <c r="E277" s="160"/>
      <c r="F277" s="160"/>
      <c r="G277" s="160"/>
      <c r="H277" s="160"/>
    </row>
    <row r="278" spans="4:8" x14ac:dyDescent="0.25">
      <c r="D278" s="160"/>
      <c r="E278" s="160"/>
      <c r="F278" s="160"/>
      <c r="G278" s="160"/>
      <c r="H278" s="160"/>
    </row>
    <row r="279" spans="4:8" x14ac:dyDescent="0.25">
      <c r="D279" s="160"/>
      <c r="E279" s="160"/>
      <c r="F279" s="160"/>
      <c r="G279" s="160"/>
      <c r="H279" s="160"/>
    </row>
    <row r="280" spans="4:8" x14ac:dyDescent="0.25">
      <c r="D280" s="160"/>
      <c r="E280" s="160"/>
      <c r="F280" s="160"/>
      <c r="G280" s="160"/>
      <c r="H280" s="160"/>
    </row>
    <row r="281" spans="4:8" x14ac:dyDescent="0.25">
      <c r="D281" s="160"/>
      <c r="E281" s="160"/>
      <c r="F281" s="160"/>
      <c r="G281" s="160"/>
      <c r="H281" s="160"/>
    </row>
    <row r="282" spans="4:8" x14ac:dyDescent="0.25">
      <c r="D282" s="160"/>
      <c r="E282" s="160"/>
      <c r="F282" s="160"/>
      <c r="G282" s="160"/>
      <c r="H282" s="160"/>
    </row>
    <row r="283" spans="4:8" x14ac:dyDescent="0.25">
      <c r="D283" s="160"/>
      <c r="E283" s="160"/>
      <c r="F283" s="160"/>
      <c r="G283" s="160"/>
      <c r="H283" s="160"/>
    </row>
    <row r="284" spans="4:8" x14ac:dyDescent="0.25">
      <c r="D284" s="160"/>
      <c r="E284" s="160"/>
      <c r="F284" s="160"/>
      <c r="G284" s="160"/>
      <c r="H284" s="160"/>
    </row>
    <row r="285" spans="4:8" x14ac:dyDescent="0.25">
      <c r="D285" s="160"/>
      <c r="E285" s="160"/>
      <c r="F285" s="160"/>
      <c r="G285" s="160"/>
      <c r="H285" s="160"/>
    </row>
    <row r="286" spans="4:8" x14ac:dyDescent="0.25">
      <c r="D286" s="160"/>
      <c r="E286" s="160"/>
      <c r="F286" s="160"/>
      <c r="G286" s="160"/>
      <c r="H286" s="160"/>
    </row>
    <row r="287" spans="4:8" x14ac:dyDescent="0.25">
      <c r="D287" s="160"/>
      <c r="E287" s="160"/>
      <c r="F287" s="160"/>
      <c r="G287" s="160"/>
      <c r="H287" s="160"/>
    </row>
    <row r="288" spans="4:8" x14ac:dyDescent="0.25">
      <c r="D288" s="160"/>
      <c r="E288" s="160"/>
      <c r="F288" s="160"/>
      <c r="G288" s="160"/>
      <c r="H288" s="160"/>
    </row>
    <row r="289" spans="4:8" x14ac:dyDescent="0.25">
      <c r="D289" s="160"/>
      <c r="E289" s="160"/>
      <c r="F289" s="160"/>
      <c r="G289" s="160"/>
      <c r="H289" s="160"/>
    </row>
    <row r="290" spans="4:8" x14ac:dyDescent="0.25">
      <c r="D290" s="160"/>
      <c r="E290" s="160"/>
      <c r="F290" s="160"/>
      <c r="G290" s="160"/>
      <c r="H290" s="160"/>
    </row>
    <row r="291" spans="4:8" x14ac:dyDescent="0.25">
      <c r="D291" s="160"/>
      <c r="E291" s="160"/>
      <c r="F291" s="160"/>
      <c r="G291" s="160"/>
      <c r="H291" s="160"/>
    </row>
    <row r="292" spans="4:8" x14ac:dyDescent="0.25">
      <c r="D292" s="160"/>
      <c r="E292" s="160"/>
      <c r="F292" s="160"/>
      <c r="G292" s="160"/>
      <c r="H292" s="160"/>
    </row>
    <row r="293" spans="4:8" x14ac:dyDescent="0.25">
      <c r="D293" s="160"/>
      <c r="E293" s="160"/>
      <c r="F293" s="160"/>
      <c r="G293" s="160"/>
      <c r="H293" s="160"/>
    </row>
    <row r="294" spans="4:8" x14ac:dyDescent="0.25">
      <c r="D294" s="160"/>
      <c r="E294" s="160"/>
      <c r="F294" s="160"/>
      <c r="G294" s="160"/>
      <c r="H294" s="160"/>
    </row>
    <row r="295" spans="4:8" x14ac:dyDescent="0.25">
      <c r="D295" s="160"/>
      <c r="E295" s="160"/>
      <c r="F295" s="160"/>
      <c r="G295" s="160"/>
      <c r="H295" s="160"/>
    </row>
    <row r="296" spans="4:8" x14ac:dyDescent="0.25">
      <c r="D296" s="160"/>
      <c r="E296" s="160"/>
      <c r="F296" s="160"/>
      <c r="G296" s="160"/>
      <c r="H296" s="160"/>
    </row>
    <row r="297" spans="4:8" x14ac:dyDescent="0.25">
      <c r="D297" s="160"/>
      <c r="E297" s="160"/>
      <c r="F297" s="160"/>
      <c r="G297" s="160"/>
      <c r="H297" s="160"/>
    </row>
    <row r="298" spans="4:8" x14ac:dyDescent="0.25">
      <c r="D298" s="160"/>
      <c r="E298" s="160"/>
      <c r="F298" s="160"/>
      <c r="G298" s="160"/>
      <c r="H298" s="160"/>
    </row>
    <row r="299" spans="4:8" x14ac:dyDescent="0.25">
      <c r="D299" s="160"/>
      <c r="E299" s="160"/>
      <c r="F299" s="160"/>
      <c r="G299" s="160"/>
      <c r="H299" s="160"/>
    </row>
    <row r="300" spans="4:8" x14ac:dyDescent="0.25">
      <c r="D300" s="160"/>
      <c r="E300" s="160"/>
      <c r="F300" s="160"/>
      <c r="G300" s="160"/>
      <c r="H300" s="160"/>
    </row>
    <row r="301" spans="4:8" x14ac:dyDescent="0.25">
      <c r="D301" s="160"/>
      <c r="E301" s="160"/>
      <c r="F301" s="160"/>
      <c r="G301" s="160"/>
      <c r="H301" s="160"/>
    </row>
    <row r="302" spans="4:8" x14ac:dyDescent="0.25">
      <c r="D302" s="160"/>
      <c r="E302" s="160"/>
      <c r="F302" s="160"/>
      <c r="G302" s="160"/>
      <c r="H302" s="160"/>
    </row>
    <row r="303" spans="4:8" x14ac:dyDescent="0.25">
      <c r="D303" s="160"/>
      <c r="E303" s="160"/>
      <c r="F303" s="160"/>
      <c r="G303" s="160"/>
      <c r="H303" s="160"/>
    </row>
    <row r="304" spans="4:8" x14ac:dyDescent="0.25">
      <c r="D304" s="160"/>
      <c r="E304" s="160"/>
      <c r="F304" s="160"/>
      <c r="G304" s="160"/>
      <c r="H304" s="160"/>
    </row>
    <row r="305" spans="4:8" x14ac:dyDescent="0.25">
      <c r="D305" s="160"/>
      <c r="E305" s="160"/>
      <c r="F305" s="160"/>
      <c r="G305" s="160"/>
      <c r="H305" s="160"/>
    </row>
    <row r="306" spans="4:8" x14ac:dyDescent="0.25">
      <c r="D306" s="160"/>
      <c r="E306" s="160"/>
      <c r="F306" s="160"/>
      <c r="G306" s="160"/>
      <c r="H306" s="160"/>
    </row>
    <row r="307" spans="4:8" x14ac:dyDescent="0.25">
      <c r="D307" s="160"/>
      <c r="E307" s="160"/>
      <c r="F307" s="160"/>
      <c r="G307" s="160"/>
      <c r="H307" s="160"/>
    </row>
    <row r="308" spans="4:8" x14ac:dyDescent="0.25">
      <c r="D308" s="160"/>
      <c r="E308" s="160"/>
      <c r="F308" s="160"/>
      <c r="G308" s="160"/>
      <c r="H308" s="160"/>
    </row>
    <row r="309" spans="4:8" x14ac:dyDescent="0.25">
      <c r="D309" s="160"/>
      <c r="E309" s="160"/>
      <c r="F309" s="160"/>
      <c r="G309" s="160"/>
      <c r="H309" s="160"/>
    </row>
    <row r="310" spans="4:8" x14ac:dyDescent="0.25">
      <c r="D310" s="160"/>
      <c r="E310" s="160"/>
      <c r="F310" s="160"/>
      <c r="G310" s="160"/>
      <c r="H310" s="160"/>
    </row>
    <row r="311" spans="4:8" x14ac:dyDescent="0.25">
      <c r="D311" s="160"/>
      <c r="E311" s="160"/>
      <c r="F311" s="160"/>
      <c r="G311" s="160"/>
      <c r="H311" s="160"/>
    </row>
    <row r="312" spans="4:8" x14ac:dyDescent="0.25">
      <c r="D312" s="160"/>
      <c r="E312" s="160"/>
      <c r="F312" s="160"/>
      <c r="G312" s="160"/>
      <c r="H312" s="160"/>
    </row>
    <row r="313" spans="4:8" x14ac:dyDescent="0.25">
      <c r="D313" s="160"/>
      <c r="E313" s="160"/>
      <c r="F313" s="160"/>
      <c r="G313" s="160"/>
      <c r="H313" s="160"/>
    </row>
    <row r="314" spans="4:8" x14ac:dyDescent="0.25">
      <c r="D314" s="160"/>
      <c r="E314" s="160"/>
      <c r="F314" s="160"/>
      <c r="G314" s="160"/>
      <c r="H314" s="160"/>
    </row>
    <row r="315" spans="4:8" x14ac:dyDescent="0.25">
      <c r="D315" s="160"/>
      <c r="E315" s="160"/>
      <c r="F315" s="160"/>
      <c r="G315" s="160"/>
      <c r="H315" s="160"/>
    </row>
    <row r="316" spans="4:8" x14ac:dyDescent="0.25">
      <c r="D316" s="160"/>
      <c r="E316" s="160"/>
      <c r="F316" s="160"/>
      <c r="G316" s="160"/>
      <c r="H316" s="160"/>
    </row>
    <row r="317" spans="4:8" x14ac:dyDescent="0.25">
      <c r="D317" s="160"/>
      <c r="E317" s="160"/>
      <c r="F317" s="160"/>
      <c r="G317" s="160"/>
      <c r="H317" s="160"/>
    </row>
    <row r="318" spans="4:8" x14ac:dyDescent="0.25">
      <c r="D318" s="160"/>
      <c r="E318" s="160"/>
      <c r="F318" s="160"/>
      <c r="G318" s="160"/>
      <c r="H318" s="160"/>
    </row>
    <row r="319" spans="4:8" x14ac:dyDescent="0.25">
      <c r="D319" s="160"/>
      <c r="E319" s="160"/>
      <c r="F319" s="160"/>
      <c r="G319" s="160"/>
      <c r="H319" s="160"/>
    </row>
    <row r="320" spans="4:8" x14ac:dyDescent="0.25">
      <c r="D320" s="160"/>
      <c r="E320" s="160"/>
      <c r="F320" s="160"/>
      <c r="G320" s="160"/>
      <c r="H320" s="160"/>
    </row>
    <row r="321" spans="4:8" x14ac:dyDescent="0.25">
      <c r="D321" s="160"/>
      <c r="E321" s="160"/>
      <c r="F321" s="160"/>
      <c r="G321" s="160"/>
      <c r="H321" s="160"/>
    </row>
    <row r="322" spans="4:8" x14ac:dyDescent="0.25">
      <c r="D322" s="160"/>
      <c r="E322" s="160"/>
      <c r="F322" s="160"/>
      <c r="G322" s="160"/>
      <c r="H322" s="160"/>
    </row>
    <row r="323" spans="4:8" x14ac:dyDescent="0.25">
      <c r="D323" s="160"/>
      <c r="E323" s="160"/>
      <c r="F323" s="160"/>
      <c r="G323" s="160"/>
      <c r="H323" s="160"/>
    </row>
    <row r="324" spans="4:8" x14ac:dyDescent="0.25">
      <c r="D324" s="160"/>
      <c r="E324" s="160"/>
      <c r="F324" s="160"/>
      <c r="G324" s="160"/>
      <c r="H324" s="160"/>
    </row>
    <row r="325" spans="4:8" x14ac:dyDescent="0.25">
      <c r="D325" s="160"/>
      <c r="E325" s="160"/>
      <c r="F325" s="160"/>
      <c r="G325" s="160"/>
      <c r="H325" s="160"/>
    </row>
    <row r="326" spans="4:8" x14ac:dyDescent="0.25">
      <c r="D326" s="160"/>
      <c r="E326" s="160"/>
      <c r="F326" s="160"/>
      <c r="G326" s="160"/>
      <c r="H326" s="160"/>
    </row>
    <row r="327" spans="4:8" x14ac:dyDescent="0.25">
      <c r="D327" s="160"/>
      <c r="E327" s="160"/>
      <c r="F327" s="160"/>
      <c r="G327" s="160"/>
      <c r="H327" s="160"/>
    </row>
    <row r="328" spans="4:8" x14ac:dyDescent="0.25">
      <c r="D328" s="160"/>
      <c r="E328" s="160"/>
      <c r="F328" s="160"/>
      <c r="G328" s="160"/>
      <c r="H328" s="160"/>
    </row>
    <row r="329" spans="4:8" x14ac:dyDescent="0.25">
      <c r="D329" s="160"/>
      <c r="E329" s="160"/>
      <c r="F329" s="160"/>
      <c r="G329" s="160"/>
      <c r="H329" s="160"/>
    </row>
    <row r="330" spans="4:8" x14ac:dyDescent="0.25">
      <c r="D330" s="160"/>
      <c r="E330" s="160"/>
      <c r="F330" s="160"/>
      <c r="G330" s="160"/>
      <c r="H330" s="160"/>
    </row>
    <row r="331" spans="4:8" x14ac:dyDescent="0.25">
      <c r="D331" s="160"/>
      <c r="E331" s="160"/>
      <c r="F331" s="160"/>
      <c r="G331" s="160"/>
      <c r="H331" s="160"/>
    </row>
    <row r="332" spans="4:8" x14ac:dyDescent="0.25">
      <c r="D332" s="160"/>
      <c r="E332" s="160"/>
      <c r="F332" s="160"/>
      <c r="G332" s="160"/>
    </row>
    <row r="333" spans="4:8" x14ac:dyDescent="0.25">
      <c r="D333" s="160"/>
      <c r="E333" s="160"/>
      <c r="F333" s="160"/>
      <c r="G333" s="160"/>
      <c r="H333" s="160"/>
    </row>
    <row r="334" spans="4:8" x14ac:dyDescent="0.25">
      <c r="D334" s="160"/>
      <c r="E334" s="160"/>
      <c r="F334" s="160"/>
      <c r="G334" s="160"/>
      <c r="H334" s="160"/>
    </row>
    <row r="335" spans="4:8" x14ac:dyDescent="0.25">
      <c r="D335" s="160"/>
      <c r="E335" s="160"/>
      <c r="F335" s="160"/>
      <c r="G335" s="160"/>
      <c r="H335" s="160"/>
    </row>
    <row r="336" spans="4:8" x14ac:dyDescent="0.25">
      <c r="D336" s="160"/>
      <c r="E336" s="160"/>
      <c r="F336" s="160"/>
      <c r="G336" s="160"/>
      <c r="H336" s="160"/>
    </row>
    <row r="337" spans="4:8" x14ac:dyDescent="0.25">
      <c r="D337" s="160"/>
      <c r="E337" s="160"/>
      <c r="F337" s="160"/>
      <c r="G337" s="160"/>
      <c r="H337" s="160"/>
    </row>
    <row r="338" spans="4:8" x14ac:dyDescent="0.25">
      <c r="D338" s="160"/>
      <c r="E338" s="160"/>
      <c r="F338" s="160"/>
      <c r="G338" s="160"/>
      <c r="H338" s="160"/>
    </row>
    <row r="339" spans="4:8" x14ac:dyDescent="0.25">
      <c r="D339" s="160"/>
      <c r="E339" s="160"/>
      <c r="F339" s="160"/>
      <c r="G339" s="160"/>
      <c r="H339" s="160"/>
    </row>
    <row r="340" spans="4:8" x14ac:dyDescent="0.25">
      <c r="D340" s="160"/>
      <c r="E340" s="160"/>
      <c r="F340" s="160"/>
      <c r="G340" s="160"/>
      <c r="H340" s="160"/>
    </row>
    <row r="341" spans="4:8" x14ac:dyDescent="0.25">
      <c r="D341" s="160"/>
      <c r="E341" s="160"/>
      <c r="F341" s="160"/>
      <c r="G341" s="160"/>
      <c r="H341" s="160"/>
    </row>
    <row r="342" spans="4:8" x14ac:dyDescent="0.25">
      <c r="D342" s="160"/>
      <c r="E342" s="160"/>
      <c r="F342" s="160"/>
      <c r="G342" s="160"/>
      <c r="H342" s="160"/>
    </row>
    <row r="343" spans="4:8" x14ac:dyDescent="0.25">
      <c r="D343" s="160"/>
      <c r="E343" s="160"/>
      <c r="F343" s="160"/>
      <c r="G343" s="160"/>
      <c r="H343" s="160"/>
    </row>
    <row r="344" spans="4:8" x14ac:dyDescent="0.25">
      <c r="D344" s="160"/>
      <c r="E344" s="160"/>
      <c r="F344" s="160"/>
      <c r="G344" s="160"/>
      <c r="H344" s="160"/>
    </row>
    <row r="345" spans="4:8" x14ac:dyDescent="0.25">
      <c r="D345" s="160"/>
      <c r="E345" s="160"/>
      <c r="F345" s="160"/>
      <c r="G345" s="160"/>
      <c r="H345" s="160"/>
    </row>
    <row r="346" spans="4:8" x14ac:dyDescent="0.25">
      <c r="D346" s="160"/>
      <c r="E346" s="160"/>
      <c r="F346" s="160"/>
      <c r="G346" s="160"/>
      <c r="H346" s="160"/>
    </row>
    <row r="347" spans="4:8" x14ac:dyDescent="0.25">
      <c r="D347" s="160"/>
      <c r="E347" s="160"/>
      <c r="F347" s="160"/>
      <c r="G347" s="160"/>
      <c r="H347" s="160"/>
    </row>
    <row r="348" spans="4:8" x14ac:dyDescent="0.25">
      <c r="D348" s="160"/>
      <c r="E348" s="160"/>
      <c r="F348" s="160"/>
      <c r="G348" s="160"/>
      <c r="H348" s="160"/>
    </row>
    <row r="349" spans="4:8" x14ac:dyDescent="0.25">
      <c r="D349" s="160"/>
      <c r="E349" s="160"/>
      <c r="F349" s="160"/>
      <c r="G349" s="160"/>
      <c r="H349" s="160"/>
    </row>
    <row r="350" spans="4:8" x14ac:dyDescent="0.25">
      <c r="D350" s="160"/>
      <c r="E350" s="160"/>
      <c r="F350" s="160"/>
      <c r="G350" s="160"/>
      <c r="H350" s="160"/>
    </row>
    <row r="351" spans="4:8" x14ac:dyDescent="0.25">
      <c r="D351" s="160"/>
      <c r="E351" s="160"/>
      <c r="F351" s="160"/>
      <c r="G351" s="160"/>
      <c r="H351" s="160"/>
    </row>
    <row r="352" spans="4:8" x14ac:dyDescent="0.25">
      <c r="D352" s="160"/>
      <c r="E352" s="160"/>
      <c r="F352" s="160"/>
      <c r="G352" s="160"/>
      <c r="H352" s="160"/>
    </row>
    <row r="353" spans="4:8" x14ac:dyDescent="0.25">
      <c r="D353" s="160"/>
      <c r="E353" s="160"/>
      <c r="F353" s="160"/>
      <c r="G353" s="160"/>
      <c r="H353" s="160"/>
    </row>
    <row r="354" spans="4:8" x14ac:dyDescent="0.25">
      <c r="D354" s="160"/>
      <c r="E354" s="160"/>
      <c r="F354" s="160"/>
      <c r="G354" s="160"/>
      <c r="H354" s="160"/>
    </row>
    <row r="355" spans="4:8" x14ac:dyDescent="0.25">
      <c r="D355" s="160"/>
      <c r="E355" s="160"/>
      <c r="F355" s="160"/>
      <c r="G355" s="160"/>
      <c r="H355" s="160"/>
    </row>
    <row r="356" spans="4:8" x14ac:dyDescent="0.25">
      <c r="D356" s="160"/>
      <c r="E356" s="160"/>
      <c r="F356" s="160"/>
      <c r="G356" s="160"/>
      <c r="H356" s="160"/>
    </row>
    <row r="357" spans="4:8" x14ac:dyDescent="0.25">
      <c r="D357" s="160"/>
      <c r="E357" s="160"/>
      <c r="F357" s="160"/>
      <c r="G357" s="160"/>
      <c r="H357" s="160"/>
    </row>
    <row r="358" spans="4:8" x14ac:dyDescent="0.25">
      <c r="D358" s="160"/>
      <c r="E358" s="160"/>
      <c r="F358" s="160"/>
      <c r="G358" s="160"/>
      <c r="H358" s="160"/>
    </row>
    <row r="359" spans="4:8" x14ac:dyDescent="0.25">
      <c r="D359" s="160"/>
      <c r="E359" s="160"/>
      <c r="F359" s="160"/>
      <c r="G359" s="160"/>
      <c r="H359" s="160"/>
    </row>
    <row r="360" spans="4:8" x14ac:dyDescent="0.25">
      <c r="D360" s="160"/>
      <c r="E360" s="160"/>
      <c r="F360" s="160"/>
      <c r="G360" s="160"/>
      <c r="H360" s="160"/>
    </row>
    <row r="361" spans="4:8" x14ac:dyDescent="0.25">
      <c r="D361" s="160"/>
      <c r="E361" s="160"/>
      <c r="F361" s="160"/>
      <c r="G361" s="160"/>
      <c r="H361" s="160"/>
    </row>
    <row r="362" spans="4:8" x14ac:dyDescent="0.25">
      <c r="D362" s="160"/>
      <c r="E362" s="160"/>
      <c r="F362" s="160"/>
      <c r="G362" s="160"/>
      <c r="H362" s="160"/>
    </row>
    <row r="363" spans="4:8" x14ac:dyDescent="0.25">
      <c r="D363" s="160"/>
      <c r="E363" s="160"/>
      <c r="F363" s="160"/>
      <c r="G363" s="160"/>
      <c r="H363" s="160"/>
    </row>
    <row r="364" spans="4:8" x14ac:dyDescent="0.25">
      <c r="D364" s="160"/>
      <c r="E364" s="160"/>
      <c r="F364" s="160"/>
      <c r="G364" s="160"/>
      <c r="H364" s="160"/>
    </row>
    <row r="365" spans="4:8" x14ac:dyDescent="0.25">
      <c r="D365" s="160"/>
      <c r="E365" s="160"/>
      <c r="F365" s="160"/>
      <c r="G365" s="160"/>
      <c r="H365" s="160"/>
    </row>
    <row r="366" spans="4:8" x14ac:dyDescent="0.25">
      <c r="D366" s="160"/>
      <c r="E366" s="160"/>
      <c r="F366" s="160"/>
      <c r="G366" s="160"/>
      <c r="H366" s="160"/>
    </row>
    <row r="367" spans="4:8" x14ac:dyDescent="0.25">
      <c r="D367" s="160"/>
      <c r="E367" s="160"/>
      <c r="F367" s="160"/>
      <c r="G367" s="160"/>
      <c r="H367" s="160"/>
    </row>
    <row r="368" spans="4:8" x14ac:dyDescent="0.25">
      <c r="D368" s="160"/>
      <c r="E368" s="160"/>
      <c r="F368" s="160"/>
      <c r="G368" s="160"/>
      <c r="H368" s="160"/>
    </row>
    <row r="369" spans="4:8" x14ac:dyDescent="0.25">
      <c r="D369" s="160"/>
      <c r="E369" s="160"/>
      <c r="F369" s="160"/>
      <c r="G369" s="160"/>
      <c r="H369" s="160"/>
    </row>
    <row r="370" spans="4:8" x14ac:dyDescent="0.25">
      <c r="D370" s="160" t="s">
        <v>988</v>
      </c>
      <c r="E370" s="160"/>
      <c r="F370" s="160"/>
      <c r="G370" s="160"/>
      <c r="H370" s="160"/>
    </row>
    <row r="371" spans="4:8" x14ac:dyDescent="0.25">
      <c r="D371" s="160"/>
      <c r="E371" s="160"/>
      <c r="F371" s="160"/>
      <c r="G371" s="160"/>
      <c r="H371" s="160"/>
    </row>
    <row r="372" spans="4:8" x14ac:dyDescent="0.25">
      <c r="D372" s="160"/>
      <c r="E372" s="160"/>
      <c r="F372" s="160"/>
      <c r="G372" s="160"/>
      <c r="H372" s="160"/>
    </row>
    <row r="373" spans="4:8" x14ac:dyDescent="0.25">
      <c r="D373" s="160"/>
      <c r="E373" s="160"/>
      <c r="F373" s="160"/>
      <c r="G373" s="160"/>
      <c r="H373" s="160"/>
    </row>
    <row r="374" spans="4:8" x14ac:dyDescent="0.25">
      <c r="D374" s="160"/>
      <c r="E374" s="160"/>
      <c r="F374" s="160"/>
      <c r="G374" s="160"/>
      <c r="H374" s="160"/>
    </row>
    <row r="375" spans="4:8" x14ac:dyDescent="0.25">
      <c r="D375" s="160"/>
      <c r="E375" s="160"/>
      <c r="F375" s="160"/>
      <c r="G375" s="160"/>
      <c r="H375" s="160"/>
    </row>
    <row r="376" spans="4:8" x14ac:dyDescent="0.25">
      <c r="D376" s="160"/>
      <c r="E376" s="160"/>
      <c r="F376" s="160"/>
      <c r="G376" s="160"/>
      <c r="H376" s="160"/>
    </row>
    <row r="377" spans="4:8" x14ac:dyDescent="0.25">
      <c r="D377" s="160"/>
      <c r="E377" s="160"/>
      <c r="F377" s="160"/>
      <c r="G377" s="160"/>
      <c r="H377" s="160"/>
    </row>
    <row r="378" spans="4:8" x14ac:dyDescent="0.25">
      <c r="D378" s="160"/>
      <c r="E378" s="160"/>
      <c r="F378" s="160"/>
      <c r="G378" s="160"/>
      <c r="H378" s="160"/>
    </row>
    <row r="379" spans="4:8" x14ac:dyDescent="0.25">
      <c r="D379" s="160"/>
      <c r="E379" s="160"/>
      <c r="F379" s="160"/>
      <c r="G379" s="160"/>
      <c r="H379" s="160"/>
    </row>
    <row r="380" spans="4:8" x14ac:dyDescent="0.25">
      <c r="D380" s="160"/>
      <c r="E380" s="160"/>
      <c r="F380" s="160"/>
      <c r="G380" s="160"/>
      <c r="H380" s="160"/>
    </row>
    <row r="381" spans="4:8" x14ac:dyDescent="0.25">
      <c r="D381" s="160"/>
      <c r="E381" s="160"/>
      <c r="F381" s="160"/>
      <c r="G381" s="160"/>
      <c r="H381" s="160"/>
    </row>
    <row r="382" spans="4:8" x14ac:dyDescent="0.25">
      <c r="D382" s="160"/>
      <c r="E382" s="160"/>
      <c r="F382" s="160"/>
      <c r="G382" s="160"/>
    </row>
    <row r="383" spans="4:8" x14ac:dyDescent="0.25">
      <c r="D383" s="160"/>
      <c r="E383" s="160"/>
      <c r="F383" s="160"/>
      <c r="G383" s="160"/>
    </row>
    <row r="384" spans="4:8" x14ac:dyDescent="0.25">
      <c r="D384" s="160"/>
      <c r="E384" s="160"/>
      <c r="F384" s="160"/>
      <c r="G384" s="160"/>
    </row>
    <row r="385" spans="4:8" x14ac:dyDescent="0.25">
      <c r="D385" s="160"/>
      <c r="E385" s="160"/>
      <c r="F385" s="160"/>
      <c r="G385" s="160"/>
    </row>
    <row r="386" spans="4:8" x14ac:dyDescent="0.25">
      <c r="D386" s="160"/>
      <c r="E386" s="160"/>
      <c r="F386" s="160"/>
      <c r="G386" s="160"/>
    </row>
    <row r="387" spans="4:8" x14ac:dyDescent="0.25">
      <c r="D387" s="160"/>
      <c r="E387" s="160"/>
      <c r="F387" s="160"/>
      <c r="G387" s="160"/>
      <c r="H387" s="163"/>
    </row>
    <row r="388" spans="4:8" x14ac:dyDescent="0.25">
      <c r="D388" s="160"/>
      <c r="E388" s="160"/>
      <c r="F388" s="160"/>
      <c r="G388" s="160"/>
      <c r="H388" s="163"/>
    </row>
    <row r="389" spans="4:8" x14ac:dyDescent="0.25">
      <c r="D389" s="160"/>
      <c r="E389" s="160"/>
      <c r="F389" s="160"/>
      <c r="G389" s="160"/>
      <c r="H389" s="163"/>
    </row>
    <row r="390" spans="4:8" x14ac:dyDescent="0.25">
      <c r="D390" s="160"/>
      <c r="E390" s="160"/>
      <c r="F390" s="160"/>
      <c r="G390" s="160"/>
      <c r="H390" s="163"/>
    </row>
    <row r="391" spans="4:8" x14ac:dyDescent="0.25">
      <c r="D391" s="160"/>
      <c r="E391" s="160"/>
      <c r="F391" s="160"/>
      <c r="G391" s="160"/>
      <c r="H391" s="163"/>
    </row>
    <row r="392" spans="4:8" x14ac:dyDescent="0.25">
      <c r="D392" s="160"/>
      <c r="E392" s="160"/>
      <c r="F392" s="160"/>
      <c r="G392" s="160"/>
      <c r="H392" s="163"/>
    </row>
    <row r="393" spans="4:8" x14ac:dyDescent="0.25">
      <c r="D393" s="160"/>
      <c r="E393" s="160"/>
      <c r="F393" s="160"/>
      <c r="G393" s="160"/>
      <c r="H393" s="163"/>
    </row>
    <row r="394" spans="4:8" x14ac:dyDescent="0.25">
      <c r="D394" s="160"/>
      <c r="E394" s="160"/>
      <c r="F394" s="160"/>
      <c r="G394" s="160"/>
      <c r="H394" s="163"/>
    </row>
    <row r="395" spans="4:8" x14ac:dyDescent="0.25">
      <c r="D395" s="160"/>
      <c r="E395" s="160"/>
      <c r="F395" s="160"/>
      <c r="G395" s="160"/>
      <c r="H395" s="163"/>
    </row>
    <row r="396" spans="4:8" x14ac:dyDescent="0.25">
      <c r="D396" s="160"/>
      <c r="E396" s="160"/>
      <c r="F396" s="160"/>
      <c r="G396" s="160"/>
      <c r="H396" s="163"/>
    </row>
    <row r="397" spans="4:8" x14ac:dyDescent="0.25">
      <c r="D397" s="160"/>
      <c r="E397" s="160"/>
      <c r="F397" s="160"/>
      <c r="G397" s="160"/>
      <c r="H397" s="163"/>
    </row>
    <row r="398" spans="4:8" x14ac:dyDescent="0.25">
      <c r="D398" s="160"/>
      <c r="E398" s="160"/>
      <c r="F398" s="160"/>
      <c r="G398" s="160"/>
      <c r="H398" s="163"/>
    </row>
    <row r="399" spans="4:8" x14ac:dyDescent="0.25">
      <c r="D399" s="160"/>
      <c r="E399" s="160"/>
      <c r="F399" s="160"/>
      <c r="G399" s="160"/>
      <c r="H399" s="163"/>
    </row>
    <row r="400" spans="4:8" x14ac:dyDescent="0.25">
      <c r="D400" s="160"/>
      <c r="E400" s="160"/>
      <c r="F400" s="160"/>
      <c r="G400" s="160"/>
      <c r="H400" s="163"/>
    </row>
    <row r="401" spans="4:8" x14ac:dyDescent="0.25">
      <c r="D401" s="160"/>
      <c r="E401" s="160"/>
      <c r="F401" s="160"/>
      <c r="G401" s="160"/>
      <c r="H401" s="163"/>
    </row>
    <row r="402" spans="4:8" x14ac:dyDescent="0.25">
      <c r="D402" s="160"/>
      <c r="E402" s="160"/>
      <c r="F402" s="160"/>
      <c r="G402" s="160"/>
      <c r="H402" s="163"/>
    </row>
    <row r="403" spans="4:8" x14ac:dyDescent="0.25">
      <c r="D403" s="160"/>
      <c r="E403" s="160"/>
      <c r="F403" s="160"/>
      <c r="G403" s="160"/>
      <c r="H403" s="163"/>
    </row>
    <row r="404" spans="4:8" x14ac:dyDescent="0.25">
      <c r="D404" s="160"/>
      <c r="E404" s="160"/>
      <c r="F404" s="160"/>
      <c r="G404" s="160"/>
      <c r="H404" s="163"/>
    </row>
    <row r="405" spans="4:8" x14ac:dyDescent="0.25">
      <c r="D405" s="160"/>
      <c r="E405" s="160"/>
      <c r="F405" s="160"/>
      <c r="G405" s="160"/>
      <c r="H405" s="163"/>
    </row>
    <row r="406" spans="4:8" x14ac:dyDescent="0.25">
      <c r="D406" s="160"/>
      <c r="E406" s="160"/>
      <c r="F406" s="160"/>
      <c r="G406" s="160"/>
      <c r="H406" s="163"/>
    </row>
    <row r="407" spans="4:8" x14ac:dyDescent="0.25">
      <c r="D407" s="160"/>
      <c r="E407" s="160"/>
      <c r="F407" s="160"/>
      <c r="G407" s="160"/>
      <c r="H407" s="163"/>
    </row>
    <row r="408" spans="4:8" x14ac:dyDescent="0.25">
      <c r="D408" s="160"/>
      <c r="E408" s="160"/>
      <c r="F408" s="160"/>
      <c r="G408" s="160"/>
      <c r="H408" s="163"/>
    </row>
    <row r="409" spans="4:8" x14ac:dyDescent="0.25">
      <c r="D409" s="160"/>
      <c r="E409" s="160"/>
      <c r="F409" s="160"/>
      <c r="G409" s="160"/>
      <c r="H409" s="163"/>
    </row>
    <row r="410" spans="4:8" x14ac:dyDescent="0.25">
      <c r="D410" s="160"/>
      <c r="E410" s="160"/>
      <c r="F410" s="160"/>
      <c r="G410" s="160"/>
      <c r="H410" s="163"/>
    </row>
    <row r="411" spans="4:8" x14ac:dyDescent="0.25">
      <c r="D411" s="160"/>
      <c r="E411" s="160"/>
      <c r="F411" s="160"/>
      <c r="G411" s="160"/>
      <c r="H411" s="163"/>
    </row>
    <row r="412" spans="4:8" x14ac:dyDescent="0.25">
      <c r="D412" s="160"/>
      <c r="E412" s="160"/>
      <c r="F412" s="160"/>
      <c r="G412" s="160"/>
      <c r="H412" s="163"/>
    </row>
    <row r="413" spans="4:8" x14ac:dyDescent="0.25">
      <c r="D413" s="160"/>
      <c r="E413" s="160"/>
      <c r="F413" s="160"/>
      <c r="G413" s="160"/>
      <c r="H413" s="163"/>
    </row>
    <row r="414" spans="4:8" x14ac:dyDescent="0.25">
      <c r="D414" s="160"/>
      <c r="E414" s="160"/>
      <c r="F414" s="160"/>
      <c r="G414" s="160"/>
      <c r="H414" s="163"/>
    </row>
    <row r="415" spans="4:8" x14ac:dyDescent="0.25">
      <c r="D415" s="160"/>
      <c r="E415" s="160"/>
      <c r="F415" s="160"/>
      <c r="G415" s="160"/>
      <c r="H415" s="163"/>
    </row>
    <row r="416" spans="4:8" x14ac:dyDescent="0.25">
      <c r="D416" s="160"/>
      <c r="E416" s="160"/>
      <c r="F416" s="160"/>
      <c r="G416" s="160"/>
      <c r="H416" s="163"/>
    </row>
    <row r="417" spans="4:8" x14ac:dyDescent="0.25">
      <c r="D417" s="160"/>
      <c r="E417" s="160"/>
      <c r="F417" s="160"/>
      <c r="G417" s="160"/>
      <c r="H417" s="163"/>
    </row>
    <row r="418" spans="4:8" x14ac:dyDescent="0.25">
      <c r="D418" s="160"/>
      <c r="E418" s="160"/>
      <c r="F418" s="160"/>
      <c r="G418" s="160"/>
      <c r="H418" s="163"/>
    </row>
    <row r="419" spans="4:8" x14ac:dyDescent="0.25">
      <c r="D419" s="160"/>
      <c r="E419" s="160"/>
      <c r="F419" s="160"/>
      <c r="G419" s="160"/>
      <c r="H419" s="163"/>
    </row>
    <row r="420" spans="4:8" x14ac:dyDescent="0.25">
      <c r="D420" s="160"/>
      <c r="E420" s="160"/>
      <c r="F420" s="160"/>
      <c r="G420" s="160"/>
      <c r="H420" s="163"/>
    </row>
    <row r="421" spans="4:8" x14ac:dyDescent="0.25">
      <c r="D421" s="160"/>
      <c r="E421" s="160"/>
      <c r="F421" s="160"/>
      <c r="G421" s="160"/>
      <c r="H421" s="163"/>
    </row>
    <row r="422" spans="4:8" x14ac:dyDescent="0.25">
      <c r="D422" s="160"/>
      <c r="E422" s="160"/>
      <c r="F422" s="160"/>
      <c r="G422" s="160"/>
      <c r="H422" s="163"/>
    </row>
    <row r="423" spans="4:8" x14ac:dyDescent="0.25">
      <c r="D423" s="160"/>
      <c r="E423" s="160"/>
      <c r="F423" s="160"/>
      <c r="G423" s="160"/>
      <c r="H423" s="163"/>
    </row>
    <row r="424" spans="4:8" x14ac:dyDescent="0.25">
      <c r="D424" s="160"/>
      <c r="E424" s="160"/>
      <c r="F424" s="160"/>
      <c r="G424" s="160"/>
      <c r="H424" s="163"/>
    </row>
    <row r="425" spans="4:8" x14ac:dyDescent="0.25">
      <c r="D425" s="160"/>
      <c r="E425" s="160"/>
      <c r="F425" s="160"/>
      <c r="G425" s="160"/>
      <c r="H425" s="163"/>
    </row>
    <row r="426" spans="4:8" x14ac:dyDescent="0.25">
      <c r="D426" s="160"/>
      <c r="E426" s="160"/>
      <c r="F426" s="160"/>
      <c r="G426" s="160"/>
      <c r="H426" s="163"/>
    </row>
    <row r="427" spans="4:8" x14ac:dyDescent="0.25">
      <c r="D427" s="160"/>
      <c r="E427" s="160"/>
      <c r="F427" s="160"/>
      <c r="G427" s="160"/>
      <c r="H427" s="163"/>
    </row>
    <row r="428" spans="4:8" x14ac:dyDescent="0.25">
      <c r="D428" s="160"/>
      <c r="E428" s="160"/>
      <c r="F428" s="160"/>
      <c r="G428" s="160"/>
      <c r="H428" s="163"/>
    </row>
    <row r="429" spans="4:8" x14ac:dyDescent="0.25">
      <c r="D429" s="160"/>
      <c r="E429" s="160"/>
      <c r="F429" s="160"/>
      <c r="G429" s="160"/>
      <c r="H429" s="163"/>
    </row>
    <row r="430" spans="4:8" x14ac:dyDescent="0.25">
      <c r="D430" s="160"/>
      <c r="E430" s="160"/>
      <c r="F430" s="160"/>
      <c r="G430" s="160"/>
      <c r="H430" s="163"/>
    </row>
    <row r="431" spans="4:8" x14ac:dyDescent="0.25">
      <c r="D431" s="160"/>
      <c r="E431" s="160"/>
      <c r="F431" s="160"/>
      <c r="G431" s="160"/>
      <c r="H431" s="163"/>
    </row>
    <row r="432" spans="4:8" x14ac:dyDescent="0.25">
      <c r="D432" s="160"/>
      <c r="E432" s="160"/>
      <c r="F432" s="160"/>
      <c r="G432" s="160"/>
      <c r="H432" s="163"/>
    </row>
    <row r="433" spans="4:8" x14ac:dyDescent="0.25">
      <c r="D433" s="160"/>
      <c r="E433" s="160"/>
      <c r="F433" s="160"/>
      <c r="G433" s="160"/>
      <c r="H433" s="163"/>
    </row>
    <row r="434" spans="4:8" x14ac:dyDescent="0.25">
      <c r="D434" s="160"/>
      <c r="E434" s="160"/>
      <c r="F434" s="160"/>
      <c r="G434" s="160"/>
      <c r="H434" s="163"/>
    </row>
    <row r="435" spans="4:8" x14ac:dyDescent="0.25">
      <c r="D435" s="160"/>
      <c r="E435" s="160"/>
      <c r="F435" s="160"/>
      <c r="G435" s="160"/>
      <c r="H435" s="163"/>
    </row>
    <row r="436" spans="4:8" x14ac:dyDescent="0.25">
      <c r="D436" s="160"/>
      <c r="E436" s="160"/>
      <c r="F436" s="160"/>
      <c r="G436" s="160"/>
      <c r="H436" s="163"/>
    </row>
    <row r="437" spans="4:8" x14ac:dyDescent="0.25">
      <c r="D437" s="160"/>
      <c r="E437" s="160"/>
      <c r="F437" s="160"/>
      <c r="G437" s="160"/>
      <c r="H437" s="163"/>
    </row>
    <row r="438" spans="4:8" x14ac:dyDescent="0.25">
      <c r="D438" s="160"/>
      <c r="E438" s="160"/>
      <c r="F438" s="160"/>
      <c r="G438" s="160"/>
      <c r="H438" s="163"/>
    </row>
    <row r="439" spans="4:8" x14ac:dyDescent="0.25">
      <c r="D439" s="160"/>
      <c r="E439" s="160"/>
      <c r="F439" s="160"/>
      <c r="G439" s="160"/>
      <c r="H439" s="163"/>
    </row>
    <row r="440" spans="4:8" x14ac:dyDescent="0.25">
      <c r="D440" s="160"/>
      <c r="E440" s="160"/>
      <c r="F440" s="160"/>
      <c r="G440" s="160"/>
      <c r="H440" s="163"/>
    </row>
    <row r="441" spans="4:8" x14ac:dyDescent="0.25">
      <c r="D441" s="160"/>
      <c r="E441" s="160"/>
      <c r="F441" s="160"/>
      <c r="G441" s="160"/>
      <c r="H441" s="163"/>
    </row>
    <row r="442" spans="4:8" x14ac:dyDescent="0.25">
      <c r="D442" s="160"/>
      <c r="E442" s="160"/>
      <c r="F442" s="160"/>
      <c r="G442" s="160"/>
      <c r="H442" s="163"/>
    </row>
    <row r="443" spans="4:8" x14ac:dyDescent="0.25">
      <c r="D443" s="163"/>
      <c r="E443" s="163"/>
      <c r="F443" s="163"/>
      <c r="G443" s="163"/>
      <c r="H443" s="163"/>
    </row>
    <row r="444" spans="4:8" x14ac:dyDescent="0.25">
      <c r="D444" s="163"/>
      <c r="E444" s="163"/>
      <c r="F444" s="163"/>
      <c r="G444" s="163"/>
      <c r="H444" s="163"/>
    </row>
    <row r="445" spans="4:8" x14ac:dyDescent="0.25">
      <c r="D445" s="163"/>
      <c r="E445" s="163"/>
      <c r="F445" s="163"/>
      <c r="G445" s="163"/>
      <c r="H445" s="163"/>
    </row>
    <row r="446" spans="4:8" x14ac:dyDescent="0.25">
      <c r="D446" s="163"/>
      <c r="E446" s="163"/>
      <c r="F446" s="163"/>
      <c r="G446" s="163"/>
      <c r="H446" s="163"/>
    </row>
    <row r="447" spans="4:8" x14ac:dyDescent="0.25">
      <c r="D447" s="163"/>
      <c r="E447" s="163"/>
      <c r="F447" s="163"/>
      <c r="G447" s="163"/>
      <c r="H447" s="163"/>
    </row>
    <row r="448" spans="4:8" x14ac:dyDescent="0.25">
      <c r="D448" s="163"/>
      <c r="E448" s="163"/>
      <c r="F448" s="163"/>
      <c r="G448" s="163"/>
      <c r="H448" s="163"/>
    </row>
    <row r="449" spans="4:8" x14ac:dyDescent="0.25">
      <c r="D449" s="163"/>
      <c r="E449" s="163"/>
      <c r="F449" s="163"/>
      <c r="G449" s="163"/>
      <c r="H449" s="163"/>
    </row>
    <row r="450" spans="4:8" x14ac:dyDescent="0.25">
      <c r="D450" s="163"/>
      <c r="E450" s="163"/>
      <c r="F450" s="163"/>
      <c r="G450" s="163"/>
      <c r="H450" s="163"/>
    </row>
    <row r="451" spans="4:8" x14ac:dyDescent="0.25">
      <c r="D451" s="163"/>
      <c r="E451" s="163"/>
      <c r="F451" s="163"/>
      <c r="G451" s="163"/>
      <c r="H451" s="163"/>
    </row>
    <row r="452" spans="4:8" x14ac:dyDescent="0.25">
      <c r="D452" s="163"/>
      <c r="E452" s="163"/>
      <c r="F452" s="163"/>
      <c r="G452" s="163"/>
      <c r="H452" s="163"/>
    </row>
    <row r="453" spans="4:8" x14ac:dyDescent="0.25">
      <c r="D453" s="163"/>
      <c r="E453" s="163"/>
      <c r="F453" s="163"/>
      <c r="G453" s="163"/>
      <c r="H453" s="163"/>
    </row>
    <row r="454" spans="4:8" x14ac:dyDescent="0.25">
      <c r="D454" s="163"/>
      <c r="E454" s="163"/>
      <c r="F454" s="163"/>
      <c r="G454" s="163"/>
      <c r="H454" s="163"/>
    </row>
    <row r="455" spans="4:8" x14ac:dyDescent="0.25">
      <c r="D455" s="163"/>
      <c r="E455" s="163"/>
      <c r="F455" s="163"/>
      <c r="G455" s="163"/>
      <c r="H455" s="163"/>
    </row>
    <row r="456" spans="4:8" x14ac:dyDescent="0.25">
      <c r="D456" s="163"/>
      <c r="E456" s="163"/>
      <c r="F456" s="163"/>
      <c r="G456" s="163"/>
      <c r="H456" s="163"/>
    </row>
    <row r="457" spans="4:8" x14ac:dyDescent="0.25">
      <c r="D457" s="163"/>
      <c r="E457" s="163"/>
      <c r="F457" s="163"/>
      <c r="G457" s="163"/>
      <c r="H457" s="163"/>
    </row>
    <row r="458" spans="4:8" x14ac:dyDescent="0.25">
      <c r="D458" s="163"/>
      <c r="E458" s="163"/>
      <c r="F458" s="163"/>
      <c r="G458" s="163"/>
      <c r="H458" s="163"/>
    </row>
    <row r="459" spans="4:8" x14ac:dyDescent="0.25">
      <c r="D459" s="163"/>
      <c r="E459" s="163"/>
      <c r="F459" s="163"/>
      <c r="G459" s="163"/>
      <c r="H459" s="163"/>
    </row>
    <row r="460" spans="4:8" x14ac:dyDescent="0.25">
      <c r="D460" s="163"/>
      <c r="E460" s="163"/>
      <c r="F460" s="163"/>
      <c r="G460" s="163"/>
      <c r="H460" s="163"/>
    </row>
    <row r="461" spans="4:8" x14ac:dyDescent="0.25">
      <c r="D461" s="163"/>
      <c r="E461" s="163"/>
      <c r="F461" s="163"/>
      <c r="G461" s="163"/>
      <c r="H461" s="163"/>
    </row>
    <row r="462" spans="4:8" x14ac:dyDescent="0.25">
      <c r="D462" s="163"/>
      <c r="E462" s="163"/>
      <c r="F462" s="163"/>
      <c r="G462" s="163"/>
      <c r="H462" s="163"/>
    </row>
    <row r="463" spans="4:8" x14ac:dyDescent="0.25">
      <c r="D463" s="163"/>
      <c r="E463" s="163"/>
      <c r="F463" s="163"/>
      <c r="G463" s="163"/>
      <c r="H463" s="163"/>
    </row>
    <row r="464" spans="4:8" x14ac:dyDescent="0.25">
      <c r="D464" s="163"/>
      <c r="E464" s="163"/>
      <c r="F464" s="163"/>
      <c r="G464" s="163"/>
      <c r="H464" s="163"/>
    </row>
    <row r="465" spans="4:8" x14ac:dyDescent="0.25">
      <c r="D465" s="163"/>
      <c r="E465" s="163"/>
      <c r="F465" s="163"/>
      <c r="G465" s="163"/>
      <c r="H465" s="163"/>
    </row>
  </sheetData>
  <customSheetViews>
    <customSheetView guid="{500C2F4F-1743-499A-A051-20565DBF52B2}" scale="70" showPageBreaks="1" printArea="1" view="pageBreakPreview">
      <selection activeCell="N30" sqref="N30"/>
      <pageMargins left="0.78740157480314965" right="0.39370078740157483" top="0.78740157480314965" bottom="0.78740157480314965" header="0.31496062992125984" footer="0.31496062992125984"/>
      <printOptions horizontalCentered="1"/>
      <pageSetup paperSize="9" scale="80" orientation="landscape" r:id="rId1"/>
      <headerFooter alignWithMargins="0"/>
    </customSheetView>
  </customSheetViews>
  <mergeCells count="39">
    <mergeCell ref="BW18:BX18"/>
    <mergeCell ref="AO18:AT18"/>
    <mergeCell ref="E17:K17"/>
    <mergeCell ref="L17:R17"/>
    <mergeCell ref="S17:Y17"/>
    <mergeCell ref="Z17:AF17"/>
    <mergeCell ref="AG17:AM17"/>
    <mergeCell ref="AN16:BV16"/>
    <mergeCell ref="CA15:CA19"/>
    <mergeCell ref="T18:Y18"/>
    <mergeCell ref="AA18:AF18"/>
    <mergeCell ref="AH18:AM18"/>
    <mergeCell ref="AV18:BA18"/>
    <mergeCell ref="BC18:BH18"/>
    <mergeCell ref="BJ18:BO18"/>
    <mergeCell ref="BQ18:BV18"/>
    <mergeCell ref="AU17:BA17"/>
    <mergeCell ref="BB17:BH17"/>
    <mergeCell ref="BI17:BO17"/>
    <mergeCell ref="BP17:BV17"/>
    <mergeCell ref="BW15:BZ17"/>
    <mergeCell ref="BY18:BZ18"/>
    <mergeCell ref="AN17:AT17"/>
    <mergeCell ref="A39:C39"/>
    <mergeCell ref="A4:AM4"/>
    <mergeCell ref="A5:AM5"/>
    <mergeCell ref="A7:AM7"/>
    <mergeCell ref="A8:AM8"/>
    <mergeCell ref="A10:AM10"/>
    <mergeCell ref="A12:AM12"/>
    <mergeCell ref="A13:AM13"/>
    <mergeCell ref="D15:D19"/>
    <mergeCell ref="A15:A19"/>
    <mergeCell ref="B15:B19"/>
    <mergeCell ref="C15:C19"/>
    <mergeCell ref="E16:AM16"/>
    <mergeCell ref="F18:K18"/>
    <mergeCell ref="M18:R18"/>
    <mergeCell ref="E15:BV15"/>
  </mergeCells>
  <printOptions horizontalCentered="1"/>
  <pageMargins left="0.78740157480314965" right="0.39370078740157483" top="0.78740157480314965" bottom="0.78740157480314965" header="0.31496062992125984" footer="0.31496062992125984"/>
  <pageSetup paperSize="9" scale="10" orientation="landscape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H465"/>
  <sheetViews>
    <sheetView view="pageBreakPreview" topLeftCell="A25" zoomScale="70" zoomScaleNormal="60" zoomScaleSheetLayoutView="70" workbookViewId="0">
      <selection activeCell="D23" sqref="D23"/>
    </sheetView>
  </sheetViews>
  <sheetFormatPr defaultColWidth="9" defaultRowHeight="15.75" x14ac:dyDescent="0.25"/>
  <cols>
    <col min="1" max="1" width="10.625" style="1" customWidth="1"/>
    <col min="2" max="2" width="25" style="1" customWidth="1"/>
    <col min="3" max="3" width="17.75" style="1" customWidth="1"/>
    <col min="4" max="4" width="24" style="1" customWidth="1"/>
    <col min="5" max="34" width="5.625" style="1" customWidth="1"/>
    <col min="35" max="16384" width="9" style="1"/>
  </cols>
  <sheetData>
    <row r="1" spans="1:34" ht="18.75" x14ac:dyDescent="0.25">
      <c r="AH1" s="9" t="s">
        <v>59</v>
      </c>
    </row>
    <row r="2" spans="1:34" ht="18.75" x14ac:dyDescent="0.3">
      <c r="AH2" s="12" t="s">
        <v>0</v>
      </c>
    </row>
    <row r="3" spans="1:34" ht="18.75" x14ac:dyDescent="0.3">
      <c r="AH3" s="12" t="s">
        <v>910</v>
      </c>
    </row>
    <row r="4" spans="1:34" s="8" customFormat="1" ht="40.5" customHeight="1" x14ac:dyDescent="0.25">
      <c r="A4" s="373" t="s">
        <v>909</v>
      </c>
      <c r="B4" s="373"/>
      <c r="C4" s="373"/>
      <c r="D4" s="373"/>
      <c r="E4" s="373"/>
      <c r="F4" s="373"/>
      <c r="G4" s="373"/>
      <c r="H4" s="373"/>
      <c r="I4" s="373"/>
      <c r="J4" s="373"/>
      <c r="K4" s="373"/>
      <c r="L4" s="373"/>
      <c r="M4" s="373"/>
      <c r="N4" s="373"/>
      <c r="O4" s="373"/>
      <c r="P4" s="373"/>
      <c r="Q4" s="373"/>
      <c r="R4" s="373"/>
      <c r="S4" s="373"/>
      <c r="T4" s="373"/>
      <c r="U4" s="373"/>
      <c r="V4" s="373"/>
      <c r="W4" s="373"/>
      <c r="X4" s="373"/>
      <c r="Y4" s="373"/>
      <c r="Z4" s="373"/>
      <c r="AA4" s="373"/>
      <c r="AB4" s="373"/>
      <c r="AC4" s="373"/>
      <c r="AD4" s="373"/>
      <c r="AE4" s="373"/>
      <c r="AF4" s="373"/>
      <c r="AG4" s="373"/>
      <c r="AH4" s="373"/>
    </row>
    <row r="5" spans="1:34" ht="18.75" customHeight="1" x14ac:dyDescent="0.3">
      <c r="A5" s="374" t="s">
        <v>1000</v>
      </c>
      <c r="B5" s="374"/>
      <c r="C5" s="374"/>
      <c r="D5" s="374"/>
      <c r="E5" s="374"/>
      <c r="F5" s="374"/>
      <c r="G5" s="374"/>
      <c r="H5" s="374"/>
      <c r="I5" s="374"/>
      <c r="J5" s="374"/>
      <c r="K5" s="374"/>
      <c r="L5" s="374"/>
      <c r="M5" s="374"/>
      <c r="N5" s="374"/>
      <c r="O5" s="374"/>
      <c r="P5" s="374"/>
      <c r="Q5" s="374"/>
      <c r="R5" s="374"/>
      <c r="S5" s="374"/>
      <c r="T5" s="374"/>
      <c r="U5" s="374"/>
      <c r="V5" s="374"/>
      <c r="W5" s="374"/>
      <c r="X5" s="374"/>
      <c r="Y5" s="374"/>
      <c r="Z5" s="374"/>
      <c r="AA5" s="374"/>
      <c r="AB5" s="374"/>
      <c r="AC5" s="374"/>
      <c r="AD5" s="374"/>
      <c r="AE5" s="374"/>
      <c r="AF5" s="374"/>
      <c r="AG5" s="374"/>
      <c r="AH5" s="374"/>
    </row>
    <row r="6" spans="1:34" ht="18.75" x14ac:dyDescent="0.3">
      <c r="A6" s="50"/>
      <c r="B6" s="50"/>
      <c r="C6" s="50"/>
      <c r="D6" s="50"/>
      <c r="E6" s="50"/>
      <c r="F6" s="50"/>
      <c r="G6" s="50"/>
      <c r="H6" s="50"/>
      <c r="I6" s="50"/>
    </row>
    <row r="7" spans="1:34" ht="18.75" customHeight="1" x14ac:dyDescent="0.3">
      <c r="A7" s="374" t="s">
        <v>933</v>
      </c>
      <c r="B7" s="374"/>
      <c r="C7" s="374"/>
      <c r="D7" s="374"/>
      <c r="E7" s="374"/>
      <c r="F7" s="374"/>
      <c r="G7" s="374"/>
      <c r="H7" s="374"/>
      <c r="I7" s="374"/>
      <c r="J7" s="374"/>
      <c r="K7" s="374"/>
      <c r="L7" s="374"/>
      <c r="M7" s="374"/>
      <c r="N7" s="374"/>
      <c r="O7" s="374"/>
      <c r="P7" s="374"/>
      <c r="Q7" s="374"/>
      <c r="R7" s="374"/>
      <c r="S7" s="374"/>
      <c r="T7" s="374"/>
      <c r="U7" s="374"/>
      <c r="V7" s="374"/>
      <c r="W7" s="374"/>
      <c r="X7" s="374"/>
      <c r="Y7" s="374"/>
      <c r="Z7" s="374"/>
      <c r="AA7" s="374"/>
      <c r="AB7" s="374"/>
      <c r="AC7" s="374"/>
      <c r="AD7" s="374"/>
      <c r="AE7" s="374"/>
      <c r="AF7" s="374"/>
      <c r="AG7" s="374"/>
      <c r="AH7" s="374"/>
    </row>
    <row r="8" spans="1:34" x14ac:dyDescent="0.25">
      <c r="A8" s="372" t="s">
        <v>66</v>
      </c>
      <c r="B8" s="372"/>
      <c r="C8" s="372"/>
      <c r="D8" s="372"/>
      <c r="E8" s="372"/>
      <c r="F8" s="372"/>
      <c r="G8" s="372"/>
      <c r="H8" s="372"/>
      <c r="I8" s="372"/>
      <c r="J8" s="372"/>
      <c r="K8" s="372"/>
      <c r="L8" s="372"/>
      <c r="M8" s="372"/>
      <c r="N8" s="372"/>
      <c r="O8" s="372"/>
      <c r="P8" s="372"/>
      <c r="Q8" s="372"/>
      <c r="R8" s="372"/>
      <c r="S8" s="372"/>
      <c r="T8" s="372"/>
      <c r="U8" s="372"/>
      <c r="V8" s="372"/>
      <c r="W8" s="372"/>
      <c r="X8" s="372"/>
      <c r="Y8" s="372"/>
      <c r="Z8" s="372"/>
      <c r="AA8" s="372"/>
      <c r="AB8" s="372"/>
      <c r="AC8" s="372"/>
      <c r="AD8" s="372"/>
      <c r="AE8" s="372"/>
      <c r="AF8" s="372"/>
      <c r="AG8" s="372"/>
      <c r="AH8" s="372"/>
    </row>
    <row r="9" spans="1:34" x14ac:dyDescent="0.25">
      <c r="A9" s="44"/>
      <c r="B9" s="44"/>
      <c r="C9" s="44"/>
      <c r="D9" s="44"/>
      <c r="E9" s="44"/>
      <c r="F9" s="44"/>
      <c r="G9" s="44"/>
      <c r="H9" s="44"/>
      <c r="I9" s="44"/>
    </row>
    <row r="10" spans="1:34" ht="18.75" x14ac:dyDescent="0.3">
      <c r="A10" s="375" t="s">
        <v>994</v>
      </c>
      <c r="B10" s="375"/>
      <c r="C10" s="375"/>
      <c r="D10" s="375"/>
      <c r="E10" s="375"/>
      <c r="F10" s="375"/>
      <c r="G10" s="375"/>
      <c r="H10" s="375"/>
      <c r="I10" s="375"/>
      <c r="J10" s="375"/>
      <c r="K10" s="375"/>
      <c r="L10" s="375"/>
      <c r="M10" s="375"/>
      <c r="N10" s="375"/>
      <c r="O10" s="375"/>
      <c r="P10" s="375"/>
      <c r="Q10" s="375"/>
      <c r="R10" s="375"/>
      <c r="S10" s="375"/>
      <c r="T10" s="375"/>
      <c r="U10" s="375"/>
      <c r="V10" s="375"/>
      <c r="W10" s="375"/>
      <c r="X10" s="375"/>
      <c r="Y10" s="375"/>
      <c r="Z10" s="375"/>
      <c r="AA10" s="375"/>
      <c r="AB10" s="375"/>
      <c r="AC10" s="375"/>
      <c r="AD10" s="375"/>
      <c r="AE10" s="375"/>
      <c r="AF10" s="375"/>
      <c r="AG10" s="375"/>
      <c r="AH10" s="375"/>
    </row>
    <row r="12" spans="1:34" ht="18.75" x14ac:dyDescent="0.25">
      <c r="A12" s="371" t="s">
        <v>55</v>
      </c>
      <c r="B12" s="371"/>
      <c r="C12" s="371"/>
      <c r="D12" s="371"/>
      <c r="E12" s="371"/>
      <c r="F12" s="371"/>
      <c r="G12" s="371"/>
      <c r="H12" s="371"/>
      <c r="I12" s="371"/>
      <c r="J12" s="371"/>
      <c r="K12" s="371"/>
      <c r="L12" s="371"/>
      <c r="M12" s="371"/>
      <c r="N12" s="371"/>
      <c r="O12" s="371"/>
      <c r="P12" s="371"/>
      <c r="Q12" s="371"/>
      <c r="R12" s="371"/>
      <c r="S12" s="371"/>
      <c r="T12" s="371"/>
      <c r="U12" s="371"/>
      <c r="V12" s="371"/>
      <c r="W12" s="371"/>
      <c r="X12" s="371"/>
      <c r="Y12" s="371"/>
      <c r="Z12" s="371"/>
      <c r="AA12" s="371"/>
      <c r="AB12" s="371"/>
      <c r="AC12" s="371"/>
      <c r="AD12" s="371"/>
      <c r="AE12" s="371"/>
      <c r="AF12" s="371"/>
      <c r="AG12" s="371"/>
      <c r="AH12" s="371"/>
    </row>
    <row r="13" spans="1:34" x14ac:dyDescent="0.25">
      <c r="A13" s="372" t="s">
        <v>155</v>
      </c>
      <c r="B13" s="372"/>
      <c r="C13" s="372"/>
      <c r="D13" s="372"/>
      <c r="E13" s="372"/>
      <c r="F13" s="372"/>
      <c r="G13" s="372"/>
      <c r="H13" s="372"/>
      <c r="I13" s="372"/>
      <c r="J13" s="372"/>
      <c r="K13" s="372"/>
      <c r="L13" s="372"/>
      <c r="M13" s="372"/>
      <c r="N13" s="372"/>
      <c r="O13" s="372"/>
      <c r="P13" s="372"/>
      <c r="Q13" s="372"/>
      <c r="R13" s="372"/>
      <c r="S13" s="372"/>
      <c r="T13" s="372"/>
      <c r="U13" s="372"/>
      <c r="V13" s="372"/>
      <c r="W13" s="372"/>
      <c r="X13" s="372"/>
      <c r="Y13" s="372"/>
      <c r="Z13" s="372"/>
      <c r="AA13" s="372"/>
      <c r="AB13" s="372"/>
      <c r="AC13" s="372"/>
      <c r="AD13" s="372"/>
      <c r="AE13" s="372"/>
      <c r="AF13" s="372"/>
      <c r="AG13" s="372"/>
      <c r="AH13" s="372"/>
    </row>
    <row r="14" spans="1:34" ht="18.75" x14ac:dyDescent="0.3">
      <c r="A14" s="363"/>
      <c r="B14" s="363"/>
      <c r="C14" s="363"/>
      <c r="D14" s="363"/>
      <c r="E14" s="363"/>
      <c r="F14" s="363"/>
      <c r="G14" s="363"/>
      <c r="H14" s="363"/>
      <c r="I14" s="363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</row>
    <row r="15" spans="1:34" ht="33" customHeight="1" x14ac:dyDescent="0.25">
      <c r="A15" s="346" t="s">
        <v>64</v>
      </c>
      <c r="B15" s="364" t="s">
        <v>18</v>
      </c>
      <c r="C15" s="364" t="s">
        <v>5</v>
      </c>
      <c r="D15" s="346" t="s">
        <v>168</v>
      </c>
      <c r="E15" s="365" t="s">
        <v>1002</v>
      </c>
      <c r="F15" s="366"/>
      <c r="G15" s="366"/>
      <c r="H15" s="366"/>
      <c r="I15" s="366"/>
      <c r="J15" s="366"/>
      <c r="K15" s="366"/>
      <c r="L15" s="366"/>
      <c r="M15" s="366"/>
      <c r="N15" s="366"/>
      <c r="O15" s="366"/>
      <c r="P15" s="366"/>
      <c r="Q15" s="366"/>
      <c r="R15" s="366"/>
      <c r="S15" s="366"/>
      <c r="T15" s="366"/>
      <c r="U15" s="366"/>
      <c r="V15" s="366"/>
      <c r="W15" s="366"/>
      <c r="X15" s="366"/>
      <c r="Y15" s="366"/>
      <c r="Z15" s="366"/>
      <c r="AA15" s="366"/>
      <c r="AB15" s="366"/>
      <c r="AC15" s="366"/>
      <c r="AD15" s="366"/>
      <c r="AE15" s="366"/>
      <c r="AF15" s="366"/>
      <c r="AG15" s="366"/>
      <c r="AH15" s="367"/>
    </row>
    <row r="16" spans="1:34" ht="33" customHeight="1" x14ac:dyDescent="0.25">
      <c r="A16" s="347"/>
      <c r="B16" s="364"/>
      <c r="C16" s="364"/>
      <c r="D16" s="347"/>
      <c r="E16" s="368"/>
      <c r="F16" s="369"/>
      <c r="G16" s="369"/>
      <c r="H16" s="369"/>
      <c r="I16" s="369"/>
      <c r="J16" s="369"/>
      <c r="K16" s="369"/>
      <c r="L16" s="369"/>
      <c r="M16" s="369"/>
      <c r="N16" s="369"/>
      <c r="O16" s="369"/>
      <c r="P16" s="369"/>
      <c r="Q16" s="369"/>
      <c r="R16" s="369"/>
      <c r="S16" s="369"/>
      <c r="T16" s="369"/>
      <c r="U16" s="369"/>
      <c r="V16" s="369"/>
      <c r="W16" s="369"/>
      <c r="X16" s="369"/>
      <c r="Y16" s="369"/>
      <c r="Z16" s="369"/>
      <c r="AA16" s="369"/>
      <c r="AB16" s="369"/>
      <c r="AC16" s="369"/>
      <c r="AD16" s="369"/>
      <c r="AE16" s="369"/>
      <c r="AF16" s="369"/>
      <c r="AG16" s="369"/>
      <c r="AH16" s="370"/>
    </row>
    <row r="17" spans="1:34" ht="37.5" customHeight="1" x14ac:dyDescent="0.25">
      <c r="A17" s="347"/>
      <c r="B17" s="364"/>
      <c r="C17" s="364"/>
      <c r="D17" s="347"/>
      <c r="E17" s="362" t="s">
        <v>9</v>
      </c>
      <c r="F17" s="362"/>
      <c r="G17" s="362"/>
      <c r="H17" s="362"/>
      <c r="I17" s="362"/>
      <c r="J17" s="362" t="s">
        <v>10</v>
      </c>
      <c r="K17" s="362"/>
      <c r="L17" s="362"/>
      <c r="M17" s="362"/>
      <c r="N17" s="362"/>
      <c r="O17" s="362"/>
      <c r="P17" s="362"/>
      <c r="Q17" s="362"/>
      <c r="R17" s="362"/>
      <c r="S17" s="362"/>
      <c r="T17" s="362"/>
      <c r="U17" s="362"/>
      <c r="V17" s="362"/>
      <c r="W17" s="362"/>
      <c r="X17" s="362"/>
      <c r="Y17" s="362"/>
      <c r="Z17" s="362"/>
      <c r="AA17" s="362"/>
      <c r="AB17" s="362"/>
      <c r="AC17" s="362"/>
      <c r="AD17" s="362"/>
      <c r="AE17" s="362"/>
      <c r="AF17" s="362"/>
      <c r="AG17" s="362"/>
      <c r="AH17" s="362"/>
    </row>
    <row r="18" spans="1:34" ht="30" customHeight="1" x14ac:dyDescent="0.25">
      <c r="A18" s="347"/>
      <c r="B18" s="364"/>
      <c r="C18" s="364"/>
      <c r="D18" s="347"/>
      <c r="E18" s="362" t="s">
        <v>54</v>
      </c>
      <c r="F18" s="362"/>
      <c r="G18" s="362"/>
      <c r="H18" s="362"/>
      <c r="I18" s="362"/>
      <c r="J18" s="362" t="s">
        <v>12</v>
      </c>
      <c r="K18" s="362"/>
      <c r="L18" s="362"/>
      <c r="M18" s="362"/>
      <c r="N18" s="362"/>
      <c r="O18" s="362" t="s">
        <v>73</v>
      </c>
      <c r="P18" s="362"/>
      <c r="Q18" s="362"/>
      <c r="R18" s="362"/>
      <c r="S18" s="362"/>
      <c r="T18" s="362" t="s">
        <v>74</v>
      </c>
      <c r="U18" s="362"/>
      <c r="V18" s="362"/>
      <c r="W18" s="362"/>
      <c r="X18" s="362"/>
      <c r="Y18" s="362" t="s">
        <v>75</v>
      </c>
      <c r="Z18" s="362"/>
      <c r="AA18" s="362"/>
      <c r="AB18" s="362"/>
      <c r="AC18" s="362"/>
      <c r="AD18" s="362" t="s">
        <v>76</v>
      </c>
      <c r="AE18" s="362"/>
      <c r="AF18" s="362"/>
      <c r="AG18" s="362"/>
      <c r="AH18" s="362"/>
    </row>
    <row r="19" spans="1:34" ht="76.5" customHeight="1" x14ac:dyDescent="0.25">
      <c r="A19" s="348"/>
      <c r="B19" s="364"/>
      <c r="C19" s="364"/>
      <c r="D19" s="348"/>
      <c r="E19" s="19" t="s">
        <v>2</v>
      </c>
      <c r="F19" s="19" t="s">
        <v>3</v>
      </c>
      <c r="G19" s="48" t="s">
        <v>53</v>
      </c>
      <c r="H19" s="19" t="s">
        <v>1</v>
      </c>
      <c r="I19" s="19" t="s">
        <v>11</v>
      </c>
      <c r="J19" s="19" t="s">
        <v>2</v>
      </c>
      <c r="K19" s="19" t="s">
        <v>3</v>
      </c>
      <c r="L19" s="48" t="s">
        <v>53</v>
      </c>
      <c r="M19" s="19" t="s">
        <v>1</v>
      </c>
      <c r="N19" s="19" t="s">
        <v>11</v>
      </c>
      <c r="O19" s="19" t="s">
        <v>2</v>
      </c>
      <c r="P19" s="19" t="s">
        <v>3</v>
      </c>
      <c r="Q19" s="48" t="s">
        <v>53</v>
      </c>
      <c r="R19" s="19" t="s">
        <v>1</v>
      </c>
      <c r="S19" s="19" t="s">
        <v>11</v>
      </c>
      <c r="T19" s="19" t="s">
        <v>2</v>
      </c>
      <c r="U19" s="19" t="s">
        <v>3</v>
      </c>
      <c r="V19" s="48" t="s">
        <v>53</v>
      </c>
      <c r="W19" s="19" t="s">
        <v>1</v>
      </c>
      <c r="X19" s="19" t="s">
        <v>11</v>
      </c>
      <c r="Y19" s="19" t="s">
        <v>2</v>
      </c>
      <c r="Z19" s="19" t="s">
        <v>3</v>
      </c>
      <c r="AA19" s="48" t="s">
        <v>53</v>
      </c>
      <c r="AB19" s="19" t="s">
        <v>1</v>
      </c>
      <c r="AC19" s="19" t="s">
        <v>11</v>
      </c>
      <c r="AD19" s="19" t="s">
        <v>2</v>
      </c>
      <c r="AE19" s="19" t="s">
        <v>3</v>
      </c>
      <c r="AF19" s="48" t="s">
        <v>53</v>
      </c>
      <c r="AG19" s="19" t="s">
        <v>1</v>
      </c>
      <c r="AH19" s="19" t="s">
        <v>11</v>
      </c>
    </row>
    <row r="20" spans="1:34" x14ac:dyDescent="0.25">
      <c r="A20" s="61">
        <v>1</v>
      </c>
      <c r="B20" s="61">
        <v>2</v>
      </c>
      <c r="C20" s="61">
        <v>3</v>
      </c>
      <c r="D20" s="61">
        <v>4</v>
      </c>
      <c r="E20" s="61" t="s">
        <v>81</v>
      </c>
      <c r="F20" s="61" t="s">
        <v>82</v>
      </c>
      <c r="G20" s="61" t="s">
        <v>83</v>
      </c>
      <c r="H20" s="61" t="s">
        <v>84</v>
      </c>
      <c r="I20" s="61" t="s">
        <v>85</v>
      </c>
      <c r="J20" s="61" t="s">
        <v>116</v>
      </c>
      <c r="K20" s="61" t="s">
        <v>117</v>
      </c>
      <c r="L20" s="61" t="s">
        <v>118</v>
      </c>
      <c r="M20" s="61" t="s">
        <v>119</v>
      </c>
      <c r="N20" s="61" t="s">
        <v>120</v>
      </c>
      <c r="O20" s="61" t="s">
        <v>157</v>
      </c>
      <c r="P20" s="61" t="s">
        <v>158</v>
      </c>
      <c r="Q20" s="61" t="s">
        <v>159</v>
      </c>
      <c r="R20" s="61" t="s">
        <v>160</v>
      </c>
      <c r="S20" s="61" t="s">
        <v>242</v>
      </c>
      <c r="T20" s="61" t="s">
        <v>859</v>
      </c>
      <c r="U20" s="61" t="s">
        <v>860</v>
      </c>
      <c r="V20" s="61" t="s">
        <v>861</v>
      </c>
      <c r="W20" s="61" t="s">
        <v>862</v>
      </c>
      <c r="X20" s="61" t="s">
        <v>863</v>
      </c>
      <c r="Y20" s="61" t="s">
        <v>864</v>
      </c>
      <c r="Z20" s="61" t="s">
        <v>865</v>
      </c>
      <c r="AA20" s="61" t="s">
        <v>866</v>
      </c>
      <c r="AB20" s="61" t="s">
        <v>867</v>
      </c>
      <c r="AC20" s="61" t="s">
        <v>868</v>
      </c>
      <c r="AD20" s="61" t="s">
        <v>869</v>
      </c>
      <c r="AE20" s="61" t="s">
        <v>870</v>
      </c>
      <c r="AF20" s="61" t="s">
        <v>871</v>
      </c>
      <c r="AG20" s="61" t="s">
        <v>872</v>
      </c>
      <c r="AH20" s="61" t="s">
        <v>873</v>
      </c>
    </row>
    <row r="21" spans="1:34" ht="157.5" x14ac:dyDescent="0.25">
      <c r="A21" s="201" t="s">
        <v>937</v>
      </c>
      <c r="B21" s="202" t="s">
        <v>938</v>
      </c>
      <c r="C21" s="197" t="s">
        <v>939</v>
      </c>
      <c r="D21" s="203">
        <v>0</v>
      </c>
      <c r="E21" s="203">
        <v>0</v>
      </c>
      <c r="F21" s="203">
        <v>0</v>
      </c>
      <c r="G21" s="203">
        <v>0</v>
      </c>
      <c r="H21" s="203">
        <v>0</v>
      </c>
      <c r="I21" s="203">
        <v>0</v>
      </c>
      <c r="J21" s="203">
        <v>0</v>
      </c>
      <c r="K21" s="203">
        <v>0</v>
      </c>
      <c r="L21" s="203">
        <v>0</v>
      </c>
      <c r="M21" s="203">
        <v>0</v>
      </c>
      <c r="N21" s="203">
        <v>0</v>
      </c>
      <c r="O21" s="203">
        <v>0</v>
      </c>
      <c r="P21" s="203">
        <v>0</v>
      </c>
      <c r="Q21" s="203">
        <v>0</v>
      </c>
      <c r="R21" s="203">
        <v>0</v>
      </c>
      <c r="S21" s="203">
        <v>0</v>
      </c>
      <c r="T21" s="203">
        <v>0</v>
      </c>
      <c r="U21" s="203">
        <v>0</v>
      </c>
      <c r="V21" s="203">
        <v>0</v>
      </c>
      <c r="W21" s="203">
        <v>0</v>
      </c>
      <c r="X21" s="203">
        <v>0</v>
      </c>
      <c r="Y21" s="203">
        <v>0</v>
      </c>
      <c r="Z21" s="203">
        <v>0</v>
      </c>
      <c r="AA21" s="203">
        <v>0</v>
      </c>
      <c r="AB21" s="203">
        <v>0</v>
      </c>
      <c r="AC21" s="203">
        <v>0</v>
      </c>
      <c r="AD21" s="203">
        <v>0</v>
      </c>
      <c r="AE21" s="203">
        <v>0</v>
      </c>
      <c r="AF21" s="203">
        <v>0</v>
      </c>
      <c r="AG21" s="203">
        <v>0</v>
      </c>
      <c r="AH21" s="203">
        <v>0</v>
      </c>
    </row>
    <row r="22" spans="1:34" ht="189" x14ac:dyDescent="0.25">
      <c r="A22" s="201" t="s">
        <v>940</v>
      </c>
      <c r="B22" s="202" t="s">
        <v>941</v>
      </c>
      <c r="C22" s="197" t="s">
        <v>942</v>
      </c>
      <c r="D22" s="203">
        <v>0</v>
      </c>
      <c r="E22" s="203">
        <v>0</v>
      </c>
      <c r="F22" s="203">
        <v>0</v>
      </c>
      <c r="G22" s="203">
        <v>0</v>
      </c>
      <c r="H22" s="203">
        <v>0</v>
      </c>
      <c r="I22" s="203">
        <v>0</v>
      </c>
      <c r="J22" s="203">
        <v>0</v>
      </c>
      <c r="K22" s="203">
        <v>0</v>
      </c>
      <c r="L22" s="203">
        <v>0</v>
      </c>
      <c r="M22" s="203">
        <v>0</v>
      </c>
      <c r="N22" s="203">
        <v>0</v>
      </c>
      <c r="O22" s="203">
        <v>0</v>
      </c>
      <c r="P22" s="203">
        <v>0</v>
      </c>
      <c r="Q22" s="203">
        <v>0</v>
      </c>
      <c r="R22" s="203">
        <v>0</v>
      </c>
      <c r="S22" s="203">
        <v>0</v>
      </c>
      <c r="T22" s="203">
        <v>0</v>
      </c>
      <c r="U22" s="203">
        <v>0</v>
      </c>
      <c r="V22" s="203">
        <v>0</v>
      </c>
      <c r="W22" s="203">
        <v>0</v>
      </c>
      <c r="X22" s="203">
        <v>0</v>
      </c>
      <c r="Y22" s="203">
        <v>0</v>
      </c>
      <c r="Z22" s="203">
        <v>0</v>
      </c>
      <c r="AA22" s="203">
        <v>0</v>
      </c>
      <c r="AB22" s="203">
        <v>0</v>
      </c>
      <c r="AC22" s="203">
        <v>0</v>
      </c>
      <c r="AD22" s="203">
        <v>0</v>
      </c>
      <c r="AE22" s="203">
        <v>0</v>
      </c>
      <c r="AF22" s="203">
        <v>0</v>
      </c>
      <c r="AG22" s="203">
        <v>0</v>
      </c>
      <c r="AH22" s="203">
        <v>0</v>
      </c>
    </row>
    <row r="23" spans="1:34" ht="157.5" x14ac:dyDescent="0.25">
      <c r="A23" s="195" t="s">
        <v>943</v>
      </c>
      <c r="B23" s="196" t="s">
        <v>944</v>
      </c>
      <c r="C23" s="197" t="s">
        <v>926</v>
      </c>
      <c r="D23" s="203">
        <v>0</v>
      </c>
      <c r="E23" s="203">
        <v>0</v>
      </c>
      <c r="F23" s="203">
        <v>0</v>
      </c>
      <c r="G23" s="203">
        <v>0</v>
      </c>
      <c r="H23" s="203">
        <v>0</v>
      </c>
      <c r="I23" s="203">
        <v>0</v>
      </c>
      <c r="J23" s="203">
        <v>0</v>
      </c>
      <c r="K23" s="203">
        <v>0</v>
      </c>
      <c r="L23" s="203">
        <v>0</v>
      </c>
      <c r="M23" s="203">
        <v>0</v>
      </c>
      <c r="N23" s="203">
        <v>0</v>
      </c>
      <c r="O23" s="203">
        <v>0</v>
      </c>
      <c r="P23" s="203">
        <v>0</v>
      </c>
      <c r="Q23" s="203">
        <v>0</v>
      </c>
      <c r="R23" s="203">
        <v>0</v>
      </c>
      <c r="S23" s="203">
        <v>0</v>
      </c>
      <c r="T23" s="203">
        <v>0</v>
      </c>
      <c r="U23" s="203">
        <v>0</v>
      </c>
      <c r="V23" s="203">
        <v>0</v>
      </c>
      <c r="W23" s="203">
        <v>0</v>
      </c>
      <c r="X23" s="203">
        <v>0</v>
      </c>
      <c r="Y23" s="203">
        <v>0</v>
      </c>
      <c r="Z23" s="203">
        <v>0</v>
      </c>
      <c r="AA23" s="203">
        <v>0</v>
      </c>
      <c r="AB23" s="203">
        <v>0</v>
      </c>
      <c r="AC23" s="203">
        <v>0</v>
      </c>
      <c r="AD23" s="203">
        <v>0</v>
      </c>
      <c r="AE23" s="203">
        <v>0</v>
      </c>
      <c r="AF23" s="203">
        <v>0</v>
      </c>
      <c r="AG23" s="203">
        <v>0</v>
      </c>
      <c r="AH23" s="203">
        <v>0</v>
      </c>
    </row>
    <row r="24" spans="1:34" ht="173.25" x14ac:dyDescent="0.25">
      <c r="A24" s="195" t="s">
        <v>945</v>
      </c>
      <c r="B24" s="196" t="s">
        <v>946</v>
      </c>
      <c r="C24" s="197" t="s">
        <v>927</v>
      </c>
      <c r="D24" s="203">
        <v>0</v>
      </c>
      <c r="E24" s="203">
        <v>0</v>
      </c>
      <c r="F24" s="203">
        <v>0</v>
      </c>
      <c r="G24" s="203">
        <v>0</v>
      </c>
      <c r="H24" s="203">
        <v>0</v>
      </c>
      <c r="I24" s="203">
        <v>0</v>
      </c>
      <c r="J24" s="203">
        <v>0</v>
      </c>
      <c r="K24" s="203">
        <v>0</v>
      </c>
      <c r="L24" s="203">
        <v>0</v>
      </c>
      <c r="M24" s="203">
        <v>0</v>
      </c>
      <c r="N24" s="203">
        <v>0</v>
      </c>
      <c r="O24" s="203">
        <v>0</v>
      </c>
      <c r="P24" s="203">
        <v>0</v>
      </c>
      <c r="Q24" s="203">
        <v>0</v>
      </c>
      <c r="R24" s="203">
        <v>0</v>
      </c>
      <c r="S24" s="203">
        <v>0</v>
      </c>
      <c r="T24" s="203">
        <v>0</v>
      </c>
      <c r="U24" s="203">
        <v>0</v>
      </c>
      <c r="V24" s="203">
        <v>0</v>
      </c>
      <c r="W24" s="203">
        <v>0</v>
      </c>
      <c r="X24" s="203">
        <v>0</v>
      </c>
      <c r="Y24" s="203">
        <v>0</v>
      </c>
      <c r="Z24" s="203">
        <v>0</v>
      </c>
      <c r="AA24" s="203">
        <v>0</v>
      </c>
      <c r="AB24" s="203">
        <v>0</v>
      </c>
      <c r="AC24" s="203">
        <v>0</v>
      </c>
      <c r="AD24" s="203">
        <v>0</v>
      </c>
      <c r="AE24" s="203">
        <v>0</v>
      </c>
      <c r="AF24" s="203">
        <v>0</v>
      </c>
      <c r="AG24" s="203">
        <v>0</v>
      </c>
      <c r="AH24" s="203">
        <v>0</v>
      </c>
    </row>
    <row r="25" spans="1:34" ht="141.75" x14ac:dyDescent="0.25">
      <c r="A25" s="213" t="s">
        <v>947</v>
      </c>
      <c r="B25" s="214" t="s">
        <v>948</v>
      </c>
      <c r="C25" s="215" t="s">
        <v>928</v>
      </c>
      <c r="D25" s="203">
        <v>0</v>
      </c>
      <c r="E25" s="203">
        <v>0</v>
      </c>
      <c r="F25" s="203">
        <v>0</v>
      </c>
      <c r="G25" s="203">
        <v>0</v>
      </c>
      <c r="H25" s="203">
        <v>0</v>
      </c>
      <c r="I25" s="203">
        <v>0</v>
      </c>
      <c r="J25" s="203">
        <v>0</v>
      </c>
      <c r="K25" s="203">
        <v>0</v>
      </c>
      <c r="L25" s="203">
        <v>0</v>
      </c>
      <c r="M25" s="203">
        <v>0</v>
      </c>
      <c r="N25" s="203">
        <v>0</v>
      </c>
      <c r="O25" s="203">
        <v>0</v>
      </c>
      <c r="P25" s="203">
        <v>0</v>
      </c>
      <c r="Q25" s="203">
        <v>0</v>
      </c>
      <c r="R25" s="203">
        <v>0</v>
      </c>
      <c r="S25" s="203">
        <v>0</v>
      </c>
      <c r="T25" s="203">
        <v>0</v>
      </c>
      <c r="U25" s="203">
        <v>0</v>
      </c>
      <c r="V25" s="203">
        <v>0</v>
      </c>
      <c r="W25" s="203">
        <v>0</v>
      </c>
      <c r="X25" s="203">
        <v>0</v>
      </c>
      <c r="Y25" s="203">
        <v>0</v>
      </c>
      <c r="Z25" s="203">
        <v>0</v>
      </c>
      <c r="AA25" s="203">
        <v>0</v>
      </c>
      <c r="AB25" s="203">
        <v>0</v>
      </c>
      <c r="AC25" s="203">
        <v>0</v>
      </c>
      <c r="AD25" s="203">
        <v>0</v>
      </c>
      <c r="AE25" s="203">
        <v>0</v>
      </c>
      <c r="AF25" s="203">
        <v>0</v>
      </c>
      <c r="AG25" s="203">
        <v>0</v>
      </c>
      <c r="AH25" s="203">
        <v>0</v>
      </c>
    </row>
    <row r="26" spans="1:34" ht="157.5" x14ac:dyDescent="0.25">
      <c r="A26" s="213" t="s">
        <v>949</v>
      </c>
      <c r="B26" s="214" t="s">
        <v>950</v>
      </c>
      <c r="C26" s="215" t="s">
        <v>929</v>
      </c>
      <c r="D26" s="203">
        <v>0</v>
      </c>
      <c r="E26" s="203">
        <v>0</v>
      </c>
      <c r="F26" s="203">
        <v>0</v>
      </c>
      <c r="G26" s="203">
        <v>0</v>
      </c>
      <c r="H26" s="203">
        <v>0</v>
      </c>
      <c r="I26" s="203">
        <v>0</v>
      </c>
      <c r="J26" s="203">
        <v>0</v>
      </c>
      <c r="K26" s="203">
        <v>0</v>
      </c>
      <c r="L26" s="203">
        <v>0</v>
      </c>
      <c r="M26" s="203">
        <v>0</v>
      </c>
      <c r="N26" s="203">
        <v>0</v>
      </c>
      <c r="O26" s="203">
        <v>0</v>
      </c>
      <c r="P26" s="203">
        <v>0</v>
      </c>
      <c r="Q26" s="203">
        <v>0</v>
      </c>
      <c r="R26" s="203">
        <v>0</v>
      </c>
      <c r="S26" s="203">
        <v>0</v>
      </c>
      <c r="T26" s="203">
        <v>0</v>
      </c>
      <c r="U26" s="203">
        <v>0</v>
      </c>
      <c r="V26" s="203">
        <v>0</v>
      </c>
      <c r="W26" s="203">
        <v>0</v>
      </c>
      <c r="X26" s="203">
        <v>0</v>
      </c>
      <c r="Y26" s="203">
        <v>0</v>
      </c>
      <c r="Z26" s="203">
        <v>0</v>
      </c>
      <c r="AA26" s="203">
        <v>0</v>
      </c>
      <c r="AB26" s="203">
        <v>0</v>
      </c>
      <c r="AC26" s="203">
        <v>0</v>
      </c>
      <c r="AD26" s="203">
        <v>0</v>
      </c>
      <c r="AE26" s="203">
        <v>0</v>
      </c>
      <c r="AF26" s="203">
        <v>0</v>
      </c>
      <c r="AG26" s="203">
        <v>0</v>
      </c>
      <c r="AH26" s="203">
        <v>0</v>
      </c>
    </row>
    <row r="27" spans="1:34" ht="126" x14ac:dyDescent="0.25">
      <c r="A27" s="213" t="s">
        <v>951</v>
      </c>
      <c r="B27" s="214" t="s">
        <v>952</v>
      </c>
      <c r="C27" s="215" t="s">
        <v>953</v>
      </c>
      <c r="D27" s="203">
        <v>0</v>
      </c>
      <c r="E27" s="203">
        <v>0</v>
      </c>
      <c r="F27" s="203">
        <v>0</v>
      </c>
      <c r="G27" s="203">
        <v>0</v>
      </c>
      <c r="H27" s="203">
        <v>0</v>
      </c>
      <c r="I27" s="203">
        <v>0</v>
      </c>
      <c r="J27" s="203">
        <v>0</v>
      </c>
      <c r="K27" s="203">
        <v>0</v>
      </c>
      <c r="L27" s="203">
        <v>0</v>
      </c>
      <c r="M27" s="203">
        <v>0</v>
      </c>
      <c r="N27" s="203">
        <v>0</v>
      </c>
      <c r="O27" s="203">
        <v>0</v>
      </c>
      <c r="P27" s="203">
        <v>0</v>
      </c>
      <c r="Q27" s="203">
        <v>0</v>
      </c>
      <c r="R27" s="203">
        <v>0</v>
      </c>
      <c r="S27" s="203">
        <v>0</v>
      </c>
      <c r="T27" s="203">
        <v>0</v>
      </c>
      <c r="U27" s="203">
        <v>0</v>
      </c>
      <c r="V27" s="203">
        <v>0</v>
      </c>
      <c r="W27" s="203">
        <v>0</v>
      </c>
      <c r="X27" s="203">
        <v>0</v>
      </c>
      <c r="Y27" s="203">
        <v>0</v>
      </c>
      <c r="Z27" s="203">
        <v>0</v>
      </c>
      <c r="AA27" s="203">
        <v>0</v>
      </c>
      <c r="AB27" s="203">
        <v>0</v>
      </c>
      <c r="AC27" s="203">
        <v>0</v>
      </c>
      <c r="AD27" s="203">
        <v>0</v>
      </c>
      <c r="AE27" s="203">
        <v>0</v>
      </c>
      <c r="AF27" s="203">
        <v>0</v>
      </c>
      <c r="AG27" s="203">
        <v>0</v>
      </c>
      <c r="AH27" s="203">
        <v>0</v>
      </c>
    </row>
    <row r="28" spans="1:34" ht="141.75" x14ac:dyDescent="0.25">
      <c r="A28" s="213" t="s">
        <v>954</v>
      </c>
      <c r="B28" s="214" t="s">
        <v>955</v>
      </c>
      <c r="C28" s="215" t="s">
        <v>956</v>
      </c>
      <c r="D28" s="203">
        <v>0</v>
      </c>
      <c r="E28" s="203">
        <v>0</v>
      </c>
      <c r="F28" s="203">
        <v>0</v>
      </c>
      <c r="G28" s="203">
        <v>0</v>
      </c>
      <c r="H28" s="203">
        <v>0</v>
      </c>
      <c r="I28" s="203">
        <v>0</v>
      </c>
      <c r="J28" s="203">
        <v>0</v>
      </c>
      <c r="K28" s="203">
        <v>0</v>
      </c>
      <c r="L28" s="203">
        <v>0</v>
      </c>
      <c r="M28" s="203">
        <v>0</v>
      </c>
      <c r="N28" s="203">
        <v>0</v>
      </c>
      <c r="O28" s="203">
        <v>0</v>
      </c>
      <c r="P28" s="203">
        <v>0</v>
      </c>
      <c r="Q28" s="203">
        <v>0</v>
      </c>
      <c r="R28" s="203">
        <v>0</v>
      </c>
      <c r="S28" s="203">
        <v>0</v>
      </c>
      <c r="T28" s="203">
        <v>0</v>
      </c>
      <c r="U28" s="203">
        <v>0</v>
      </c>
      <c r="V28" s="203">
        <v>0</v>
      </c>
      <c r="W28" s="203">
        <v>0</v>
      </c>
      <c r="X28" s="203">
        <v>0</v>
      </c>
      <c r="Y28" s="203">
        <v>0</v>
      </c>
      <c r="Z28" s="203">
        <v>0</v>
      </c>
      <c r="AA28" s="203">
        <v>0</v>
      </c>
      <c r="AB28" s="203">
        <v>0</v>
      </c>
      <c r="AC28" s="203">
        <v>0</v>
      </c>
      <c r="AD28" s="203">
        <v>0</v>
      </c>
      <c r="AE28" s="203">
        <v>0</v>
      </c>
      <c r="AF28" s="203">
        <v>0</v>
      </c>
      <c r="AG28" s="203">
        <v>0</v>
      </c>
      <c r="AH28" s="203">
        <v>0</v>
      </c>
    </row>
    <row r="29" spans="1:34" ht="141.75" x14ac:dyDescent="0.25">
      <c r="A29" s="213" t="s">
        <v>957</v>
      </c>
      <c r="B29" s="214" t="s">
        <v>958</v>
      </c>
      <c r="C29" s="215" t="s">
        <v>959</v>
      </c>
      <c r="D29" s="203">
        <v>0</v>
      </c>
      <c r="E29" s="203">
        <v>0</v>
      </c>
      <c r="F29" s="203">
        <v>0</v>
      </c>
      <c r="G29" s="203">
        <v>0</v>
      </c>
      <c r="H29" s="203">
        <v>0</v>
      </c>
      <c r="I29" s="203">
        <v>0</v>
      </c>
      <c r="J29" s="203">
        <v>0</v>
      </c>
      <c r="K29" s="203">
        <v>0</v>
      </c>
      <c r="L29" s="203">
        <v>0</v>
      </c>
      <c r="M29" s="203">
        <v>0</v>
      </c>
      <c r="N29" s="203">
        <v>0</v>
      </c>
      <c r="O29" s="203">
        <v>0</v>
      </c>
      <c r="P29" s="203">
        <v>0</v>
      </c>
      <c r="Q29" s="203">
        <v>0</v>
      </c>
      <c r="R29" s="203">
        <v>0</v>
      </c>
      <c r="S29" s="203">
        <v>0</v>
      </c>
      <c r="T29" s="203">
        <v>0</v>
      </c>
      <c r="U29" s="203">
        <v>0</v>
      </c>
      <c r="V29" s="203">
        <v>0</v>
      </c>
      <c r="W29" s="203">
        <v>0</v>
      </c>
      <c r="X29" s="203">
        <v>0</v>
      </c>
      <c r="Y29" s="203">
        <v>0</v>
      </c>
      <c r="Z29" s="203">
        <v>0</v>
      </c>
      <c r="AA29" s="203">
        <v>0</v>
      </c>
      <c r="AB29" s="203">
        <v>0</v>
      </c>
      <c r="AC29" s="203">
        <v>0</v>
      </c>
      <c r="AD29" s="203">
        <v>0</v>
      </c>
      <c r="AE29" s="203">
        <v>0</v>
      </c>
      <c r="AF29" s="203">
        <v>0</v>
      </c>
      <c r="AG29" s="203">
        <v>0</v>
      </c>
      <c r="AH29" s="203">
        <v>0</v>
      </c>
    </row>
    <row r="30" spans="1:34" ht="157.5" x14ac:dyDescent="0.25">
      <c r="A30" s="213" t="s">
        <v>960</v>
      </c>
      <c r="B30" s="214" t="s">
        <v>961</v>
      </c>
      <c r="C30" s="215" t="s">
        <v>962</v>
      </c>
      <c r="D30" s="203">
        <v>0</v>
      </c>
      <c r="E30" s="203">
        <v>0</v>
      </c>
      <c r="F30" s="203">
        <v>0</v>
      </c>
      <c r="G30" s="203">
        <v>0</v>
      </c>
      <c r="H30" s="203">
        <v>0</v>
      </c>
      <c r="I30" s="203">
        <v>0</v>
      </c>
      <c r="J30" s="203">
        <v>0</v>
      </c>
      <c r="K30" s="203">
        <v>0</v>
      </c>
      <c r="L30" s="203">
        <v>0</v>
      </c>
      <c r="M30" s="203">
        <v>0</v>
      </c>
      <c r="N30" s="203">
        <v>0</v>
      </c>
      <c r="O30" s="203">
        <v>0</v>
      </c>
      <c r="P30" s="203">
        <v>0</v>
      </c>
      <c r="Q30" s="203">
        <v>0</v>
      </c>
      <c r="R30" s="203">
        <v>0</v>
      </c>
      <c r="S30" s="203">
        <v>0</v>
      </c>
      <c r="T30" s="203">
        <v>0</v>
      </c>
      <c r="U30" s="203">
        <v>0</v>
      </c>
      <c r="V30" s="203">
        <v>0</v>
      </c>
      <c r="W30" s="203">
        <v>0</v>
      </c>
      <c r="X30" s="203">
        <v>0</v>
      </c>
      <c r="Y30" s="203">
        <v>0</v>
      </c>
      <c r="Z30" s="203">
        <v>0</v>
      </c>
      <c r="AA30" s="203">
        <v>0</v>
      </c>
      <c r="AB30" s="203">
        <v>0</v>
      </c>
      <c r="AC30" s="203">
        <v>0</v>
      </c>
      <c r="AD30" s="203">
        <v>0</v>
      </c>
      <c r="AE30" s="203">
        <v>0</v>
      </c>
      <c r="AF30" s="203">
        <v>0</v>
      </c>
      <c r="AG30" s="203">
        <v>0</v>
      </c>
      <c r="AH30" s="203">
        <v>0</v>
      </c>
    </row>
    <row r="31" spans="1:34" ht="141.75" x14ac:dyDescent="0.25">
      <c r="A31" s="213" t="s">
        <v>963</v>
      </c>
      <c r="B31" s="214" t="s">
        <v>964</v>
      </c>
      <c r="C31" s="215" t="s">
        <v>965</v>
      </c>
      <c r="D31" s="203">
        <v>0</v>
      </c>
      <c r="E31" s="203">
        <v>0</v>
      </c>
      <c r="F31" s="203">
        <v>0</v>
      </c>
      <c r="G31" s="203">
        <v>0</v>
      </c>
      <c r="H31" s="203">
        <v>0</v>
      </c>
      <c r="I31" s="203">
        <v>0</v>
      </c>
      <c r="J31" s="203">
        <v>0</v>
      </c>
      <c r="K31" s="203">
        <v>0</v>
      </c>
      <c r="L31" s="203">
        <v>0</v>
      </c>
      <c r="M31" s="203">
        <v>0</v>
      </c>
      <c r="N31" s="203">
        <v>0</v>
      </c>
      <c r="O31" s="203">
        <v>0</v>
      </c>
      <c r="P31" s="203">
        <v>0</v>
      </c>
      <c r="Q31" s="203">
        <v>0</v>
      </c>
      <c r="R31" s="203">
        <v>0</v>
      </c>
      <c r="S31" s="203">
        <v>0</v>
      </c>
      <c r="T31" s="203">
        <v>0</v>
      </c>
      <c r="U31" s="203">
        <v>0</v>
      </c>
      <c r="V31" s="203">
        <v>0</v>
      </c>
      <c r="W31" s="203">
        <v>0</v>
      </c>
      <c r="X31" s="203">
        <v>0</v>
      </c>
      <c r="Y31" s="203">
        <v>0</v>
      </c>
      <c r="Z31" s="203">
        <v>0</v>
      </c>
      <c r="AA31" s="203">
        <v>0</v>
      </c>
      <c r="AB31" s="203">
        <v>0</v>
      </c>
      <c r="AC31" s="203">
        <v>0</v>
      </c>
      <c r="AD31" s="203">
        <v>0</v>
      </c>
      <c r="AE31" s="203">
        <v>0</v>
      </c>
      <c r="AF31" s="203">
        <v>0</v>
      </c>
      <c r="AG31" s="203">
        <v>0</v>
      </c>
      <c r="AH31" s="203">
        <v>0</v>
      </c>
    </row>
    <row r="32" spans="1:34" ht="157.5" x14ac:dyDescent="0.25">
      <c r="A32" s="213" t="s">
        <v>966</v>
      </c>
      <c r="B32" s="214" t="s">
        <v>967</v>
      </c>
      <c r="C32" s="215" t="s">
        <v>968</v>
      </c>
      <c r="D32" s="203">
        <v>0</v>
      </c>
      <c r="E32" s="203">
        <v>0</v>
      </c>
      <c r="F32" s="203">
        <v>0</v>
      </c>
      <c r="G32" s="203">
        <v>0</v>
      </c>
      <c r="H32" s="203">
        <v>0</v>
      </c>
      <c r="I32" s="203">
        <v>0</v>
      </c>
      <c r="J32" s="203">
        <v>0</v>
      </c>
      <c r="K32" s="203">
        <v>0</v>
      </c>
      <c r="L32" s="203">
        <v>0</v>
      </c>
      <c r="M32" s="203">
        <v>0</v>
      </c>
      <c r="N32" s="203">
        <v>0</v>
      </c>
      <c r="O32" s="203">
        <v>0</v>
      </c>
      <c r="P32" s="203">
        <v>0</v>
      </c>
      <c r="Q32" s="203">
        <v>0</v>
      </c>
      <c r="R32" s="203">
        <v>0</v>
      </c>
      <c r="S32" s="203">
        <v>0</v>
      </c>
      <c r="T32" s="203">
        <v>0</v>
      </c>
      <c r="U32" s="203">
        <v>0</v>
      </c>
      <c r="V32" s="203">
        <v>0</v>
      </c>
      <c r="W32" s="203">
        <v>0</v>
      </c>
      <c r="X32" s="203">
        <v>0</v>
      </c>
      <c r="Y32" s="203">
        <v>0</v>
      </c>
      <c r="Z32" s="203">
        <v>0</v>
      </c>
      <c r="AA32" s="203">
        <v>0</v>
      </c>
      <c r="AB32" s="203">
        <v>0</v>
      </c>
      <c r="AC32" s="203">
        <v>0</v>
      </c>
      <c r="AD32" s="203">
        <v>0</v>
      </c>
      <c r="AE32" s="203">
        <v>0</v>
      </c>
      <c r="AF32" s="203">
        <v>0</v>
      </c>
      <c r="AG32" s="203">
        <v>0</v>
      </c>
      <c r="AH32" s="203">
        <v>0</v>
      </c>
    </row>
    <row r="33" spans="1:34" ht="189" x14ac:dyDescent="0.25">
      <c r="A33" s="213" t="s">
        <v>969</v>
      </c>
      <c r="B33" s="214" t="s">
        <v>970</v>
      </c>
      <c r="C33" s="215" t="s">
        <v>971</v>
      </c>
      <c r="D33" s="203">
        <v>0</v>
      </c>
      <c r="E33" s="203">
        <v>0</v>
      </c>
      <c r="F33" s="203">
        <v>0</v>
      </c>
      <c r="G33" s="203">
        <v>0</v>
      </c>
      <c r="H33" s="203">
        <v>0</v>
      </c>
      <c r="I33" s="203">
        <v>0</v>
      </c>
      <c r="J33" s="203">
        <v>0</v>
      </c>
      <c r="K33" s="203">
        <v>0</v>
      </c>
      <c r="L33" s="203">
        <v>0</v>
      </c>
      <c r="M33" s="203">
        <v>0</v>
      </c>
      <c r="N33" s="203">
        <v>0</v>
      </c>
      <c r="O33" s="203">
        <v>0</v>
      </c>
      <c r="P33" s="203">
        <v>0</v>
      </c>
      <c r="Q33" s="203">
        <v>0</v>
      </c>
      <c r="R33" s="203">
        <v>0</v>
      </c>
      <c r="S33" s="203">
        <v>0</v>
      </c>
      <c r="T33" s="203">
        <v>0</v>
      </c>
      <c r="U33" s="203">
        <v>0</v>
      </c>
      <c r="V33" s="203">
        <v>0</v>
      </c>
      <c r="W33" s="203">
        <v>0</v>
      </c>
      <c r="X33" s="203">
        <v>0</v>
      </c>
      <c r="Y33" s="203">
        <v>0</v>
      </c>
      <c r="Z33" s="203">
        <v>0</v>
      </c>
      <c r="AA33" s="203">
        <v>0</v>
      </c>
      <c r="AB33" s="203">
        <v>0</v>
      </c>
      <c r="AC33" s="203">
        <v>0</v>
      </c>
      <c r="AD33" s="203">
        <v>0</v>
      </c>
      <c r="AE33" s="203">
        <v>0</v>
      </c>
      <c r="AF33" s="203">
        <v>0</v>
      </c>
      <c r="AG33" s="203">
        <v>0</v>
      </c>
      <c r="AH33" s="203">
        <v>0</v>
      </c>
    </row>
    <row r="34" spans="1:34" ht="126" x14ac:dyDescent="0.25">
      <c r="A34" s="213" t="s">
        <v>216</v>
      </c>
      <c r="B34" s="214" t="s">
        <v>972</v>
      </c>
      <c r="C34" s="215" t="s">
        <v>973</v>
      </c>
      <c r="D34" s="203">
        <v>0</v>
      </c>
      <c r="E34" s="203">
        <v>0</v>
      </c>
      <c r="F34" s="203">
        <v>0</v>
      </c>
      <c r="G34" s="203">
        <v>0</v>
      </c>
      <c r="H34" s="203">
        <v>0</v>
      </c>
      <c r="I34" s="203">
        <v>0</v>
      </c>
      <c r="J34" s="203">
        <v>0</v>
      </c>
      <c r="K34" s="203">
        <v>0</v>
      </c>
      <c r="L34" s="203">
        <v>0</v>
      </c>
      <c r="M34" s="203">
        <v>0</v>
      </c>
      <c r="N34" s="203">
        <v>0</v>
      </c>
      <c r="O34" s="203">
        <v>0</v>
      </c>
      <c r="P34" s="203">
        <v>0</v>
      </c>
      <c r="Q34" s="203">
        <v>0</v>
      </c>
      <c r="R34" s="203">
        <v>0</v>
      </c>
      <c r="S34" s="203">
        <v>0</v>
      </c>
      <c r="T34" s="203">
        <v>0</v>
      </c>
      <c r="U34" s="203">
        <v>0</v>
      </c>
      <c r="V34" s="203">
        <v>0</v>
      </c>
      <c r="W34" s="203">
        <v>0</v>
      </c>
      <c r="X34" s="203">
        <v>0</v>
      </c>
      <c r="Y34" s="203">
        <v>0</v>
      </c>
      <c r="Z34" s="203">
        <v>0</v>
      </c>
      <c r="AA34" s="203">
        <v>0</v>
      </c>
      <c r="AB34" s="203">
        <v>0</v>
      </c>
      <c r="AC34" s="203">
        <v>0</v>
      </c>
      <c r="AD34" s="203">
        <v>0</v>
      </c>
      <c r="AE34" s="203">
        <v>0</v>
      </c>
      <c r="AF34" s="203">
        <v>0</v>
      </c>
      <c r="AG34" s="203">
        <v>0</v>
      </c>
      <c r="AH34" s="203">
        <v>0</v>
      </c>
    </row>
    <row r="35" spans="1:34" ht="141.75" x14ac:dyDescent="0.25">
      <c r="A35" s="213" t="s">
        <v>217</v>
      </c>
      <c r="B35" s="214" t="s">
        <v>974</v>
      </c>
      <c r="C35" s="215" t="s">
        <v>975</v>
      </c>
      <c r="D35" s="203">
        <v>0</v>
      </c>
      <c r="E35" s="203">
        <v>0</v>
      </c>
      <c r="F35" s="203">
        <v>0</v>
      </c>
      <c r="G35" s="203">
        <v>0</v>
      </c>
      <c r="H35" s="203">
        <v>0</v>
      </c>
      <c r="I35" s="203">
        <v>0</v>
      </c>
      <c r="J35" s="203">
        <v>0</v>
      </c>
      <c r="K35" s="203">
        <v>0</v>
      </c>
      <c r="L35" s="203">
        <v>0</v>
      </c>
      <c r="M35" s="203">
        <v>0</v>
      </c>
      <c r="N35" s="203">
        <v>0</v>
      </c>
      <c r="O35" s="203">
        <v>0</v>
      </c>
      <c r="P35" s="203">
        <v>0</v>
      </c>
      <c r="Q35" s="203">
        <v>0</v>
      </c>
      <c r="R35" s="203">
        <v>0</v>
      </c>
      <c r="S35" s="203">
        <v>0</v>
      </c>
      <c r="T35" s="203">
        <v>0</v>
      </c>
      <c r="U35" s="203">
        <v>0</v>
      </c>
      <c r="V35" s="203">
        <v>0</v>
      </c>
      <c r="W35" s="203">
        <v>0</v>
      </c>
      <c r="X35" s="203">
        <v>0</v>
      </c>
      <c r="Y35" s="203">
        <v>0</v>
      </c>
      <c r="Z35" s="203">
        <v>0</v>
      </c>
      <c r="AA35" s="203">
        <v>0</v>
      </c>
      <c r="AB35" s="203">
        <v>0</v>
      </c>
      <c r="AC35" s="203">
        <v>0</v>
      </c>
      <c r="AD35" s="203">
        <v>0</v>
      </c>
      <c r="AE35" s="203">
        <v>0</v>
      </c>
      <c r="AF35" s="203">
        <v>0</v>
      </c>
      <c r="AG35" s="203">
        <v>0</v>
      </c>
      <c r="AH35" s="203">
        <v>0</v>
      </c>
    </row>
    <row r="36" spans="1:34" ht="126" x14ac:dyDescent="0.25">
      <c r="A36" s="213" t="s">
        <v>976</v>
      </c>
      <c r="B36" s="214" t="s">
        <v>977</v>
      </c>
      <c r="C36" s="215" t="s">
        <v>978</v>
      </c>
      <c r="D36" s="203">
        <v>0</v>
      </c>
      <c r="E36" s="203">
        <v>0</v>
      </c>
      <c r="F36" s="203">
        <v>0</v>
      </c>
      <c r="G36" s="203">
        <v>0</v>
      </c>
      <c r="H36" s="203">
        <v>0</v>
      </c>
      <c r="I36" s="203">
        <v>0</v>
      </c>
      <c r="J36" s="203">
        <v>0</v>
      </c>
      <c r="K36" s="203">
        <v>0</v>
      </c>
      <c r="L36" s="203">
        <v>0</v>
      </c>
      <c r="M36" s="203">
        <v>0</v>
      </c>
      <c r="N36" s="203">
        <v>0</v>
      </c>
      <c r="O36" s="203">
        <v>0</v>
      </c>
      <c r="P36" s="203">
        <v>0</v>
      </c>
      <c r="Q36" s="203">
        <v>0</v>
      </c>
      <c r="R36" s="203">
        <v>0</v>
      </c>
      <c r="S36" s="203">
        <v>0</v>
      </c>
      <c r="T36" s="203">
        <v>0</v>
      </c>
      <c r="U36" s="203">
        <v>0</v>
      </c>
      <c r="V36" s="203">
        <v>0</v>
      </c>
      <c r="W36" s="203">
        <v>0</v>
      </c>
      <c r="X36" s="203">
        <v>0</v>
      </c>
      <c r="Y36" s="203">
        <v>0</v>
      </c>
      <c r="Z36" s="203">
        <v>0</v>
      </c>
      <c r="AA36" s="203">
        <v>0</v>
      </c>
      <c r="AB36" s="203">
        <v>0</v>
      </c>
      <c r="AC36" s="203">
        <v>0</v>
      </c>
      <c r="AD36" s="203">
        <v>0</v>
      </c>
      <c r="AE36" s="203">
        <v>0</v>
      </c>
      <c r="AF36" s="203">
        <v>0</v>
      </c>
      <c r="AG36" s="203">
        <v>0</v>
      </c>
      <c r="AH36" s="203">
        <v>0</v>
      </c>
    </row>
    <row r="37" spans="1:34" ht="141.75" x14ac:dyDescent="0.25">
      <c r="A37" s="213" t="s">
        <v>979</v>
      </c>
      <c r="B37" s="214" t="s">
        <v>980</v>
      </c>
      <c r="C37" s="215" t="s">
        <v>981</v>
      </c>
      <c r="D37" s="203">
        <v>0</v>
      </c>
      <c r="E37" s="203">
        <v>0</v>
      </c>
      <c r="F37" s="203">
        <v>0</v>
      </c>
      <c r="G37" s="203">
        <v>0</v>
      </c>
      <c r="H37" s="203">
        <v>0</v>
      </c>
      <c r="I37" s="203">
        <v>0</v>
      </c>
      <c r="J37" s="203">
        <v>0</v>
      </c>
      <c r="K37" s="203">
        <v>0</v>
      </c>
      <c r="L37" s="203">
        <v>0</v>
      </c>
      <c r="M37" s="203">
        <v>0</v>
      </c>
      <c r="N37" s="203">
        <v>0</v>
      </c>
      <c r="O37" s="203">
        <v>0</v>
      </c>
      <c r="P37" s="203">
        <v>0</v>
      </c>
      <c r="Q37" s="203">
        <v>0</v>
      </c>
      <c r="R37" s="203">
        <v>0</v>
      </c>
      <c r="S37" s="203">
        <v>0</v>
      </c>
      <c r="T37" s="203">
        <v>0</v>
      </c>
      <c r="U37" s="203">
        <v>0</v>
      </c>
      <c r="V37" s="203">
        <v>0</v>
      </c>
      <c r="W37" s="203">
        <v>0</v>
      </c>
      <c r="X37" s="203">
        <v>0</v>
      </c>
      <c r="Y37" s="203">
        <v>0</v>
      </c>
      <c r="Z37" s="203">
        <v>0</v>
      </c>
      <c r="AA37" s="203">
        <v>0</v>
      </c>
      <c r="AB37" s="203">
        <v>0</v>
      </c>
      <c r="AC37" s="203">
        <v>0</v>
      </c>
      <c r="AD37" s="203">
        <v>0</v>
      </c>
      <c r="AE37" s="203">
        <v>0</v>
      </c>
      <c r="AF37" s="203">
        <v>0</v>
      </c>
      <c r="AG37" s="203">
        <v>0</v>
      </c>
      <c r="AH37" s="203">
        <v>0</v>
      </c>
    </row>
    <row r="38" spans="1:34" ht="31.5" x14ac:dyDescent="0.25">
      <c r="A38" s="213" t="s">
        <v>982</v>
      </c>
      <c r="B38" s="214" t="s">
        <v>983</v>
      </c>
      <c r="C38" s="215" t="s">
        <v>984</v>
      </c>
      <c r="D38" s="203">
        <v>0</v>
      </c>
      <c r="E38" s="203">
        <v>0</v>
      </c>
      <c r="F38" s="203">
        <v>0</v>
      </c>
      <c r="G38" s="203">
        <v>0</v>
      </c>
      <c r="H38" s="203">
        <v>0</v>
      </c>
      <c r="I38" s="203">
        <v>0</v>
      </c>
      <c r="J38" s="203">
        <v>0</v>
      </c>
      <c r="K38" s="203">
        <v>0</v>
      </c>
      <c r="L38" s="203">
        <v>0</v>
      </c>
      <c r="M38" s="203">
        <v>0</v>
      </c>
      <c r="N38" s="203">
        <v>0</v>
      </c>
      <c r="O38" s="203">
        <v>0</v>
      </c>
      <c r="P38" s="203">
        <v>0</v>
      </c>
      <c r="Q38" s="203">
        <v>0</v>
      </c>
      <c r="R38" s="203">
        <v>0</v>
      </c>
      <c r="S38" s="203">
        <v>0</v>
      </c>
      <c r="T38" s="203">
        <v>0</v>
      </c>
      <c r="U38" s="203">
        <v>0</v>
      </c>
      <c r="V38" s="203">
        <v>0</v>
      </c>
      <c r="W38" s="203">
        <v>0</v>
      </c>
      <c r="X38" s="203">
        <v>0</v>
      </c>
      <c r="Y38" s="203">
        <v>0</v>
      </c>
      <c r="Z38" s="203">
        <v>0</v>
      </c>
      <c r="AA38" s="203">
        <v>0</v>
      </c>
      <c r="AB38" s="203">
        <v>0</v>
      </c>
      <c r="AC38" s="203">
        <v>0</v>
      </c>
      <c r="AD38" s="203">
        <v>0</v>
      </c>
      <c r="AE38" s="203">
        <v>0</v>
      </c>
      <c r="AF38" s="203">
        <v>0</v>
      </c>
      <c r="AG38" s="203">
        <v>0</v>
      </c>
      <c r="AH38" s="203">
        <v>0</v>
      </c>
    </row>
    <row r="39" spans="1:34" s="163" customFormat="1" ht="63" customHeight="1" x14ac:dyDescent="0.25">
      <c r="A39" s="329" t="s">
        <v>167</v>
      </c>
      <c r="B39" s="330"/>
      <c r="C39" s="331"/>
      <c r="D39" s="203">
        <v>0</v>
      </c>
      <c r="E39" s="203">
        <v>0</v>
      </c>
      <c r="F39" s="203">
        <v>0</v>
      </c>
      <c r="G39" s="203">
        <v>0</v>
      </c>
      <c r="H39" s="203">
        <v>0</v>
      </c>
      <c r="I39" s="203">
        <v>0</v>
      </c>
      <c r="J39" s="203">
        <v>0</v>
      </c>
      <c r="K39" s="203">
        <v>0</v>
      </c>
      <c r="L39" s="203">
        <v>0</v>
      </c>
      <c r="M39" s="203">
        <v>0</v>
      </c>
      <c r="N39" s="203">
        <v>0</v>
      </c>
      <c r="O39" s="203">
        <v>0</v>
      </c>
      <c r="P39" s="203">
        <v>0</v>
      </c>
      <c r="Q39" s="203">
        <v>0</v>
      </c>
      <c r="R39" s="203">
        <v>0</v>
      </c>
      <c r="S39" s="203">
        <v>0</v>
      </c>
      <c r="T39" s="203">
        <v>0</v>
      </c>
      <c r="U39" s="203">
        <v>0</v>
      </c>
      <c r="V39" s="203">
        <v>0</v>
      </c>
      <c r="W39" s="203">
        <v>0</v>
      </c>
      <c r="X39" s="203">
        <v>0</v>
      </c>
      <c r="Y39" s="203">
        <v>0</v>
      </c>
      <c r="Z39" s="203">
        <v>0</v>
      </c>
      <c r="AA39" s="203">
        <v>0</v>
      </c>
      <c r="AB39" s="203">
        <v>0</v>
      </c>
      <c r="AC39" s="203">
        <v>0</v>
      </c>
      <c r="AD39" s="203">
        <v>0</v>
      </c>
      <c r="AE39" s="203">
        <v>0</v>
      </c>
      <c r="AF39" s="203">
        <v>0</v>
      </c>
      <c r="AG39" s="203">
        <v>0</v>
      </c>
      <c r="AH39" s="203">
        <v>0</v>
      </c>
    </row>
    <row r="40" spans="1:34" x14ac:dyDescent="0.25">
      <c r="A40" s="11"/>
      <c r="B40" s="11"/>
      <c r="C40" s="11"/>
      <c r="D40" s="307"/>
      <c r="E40" s="307"/>
      <c r="F40" s="307"/>
      <c r="G40" s="307"/>
      <c r="H40" s="165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</row>
    <row r="41" spans="1:34" ht="48" customHeight="1" x14ac:dyDescent="0.25">
      <c r="A41" s="360" t="s">
        <v>152</v>
      </c>
      <c r="B41" s="360"/>
      <c r="C41" s="360"/>
      <c r="D41" s="361"/>
      <c r="E41" s="361"/>
      <c r="F41" s="361"/>
      <c r="G41" s="361"/>
      <c r="H41" s="361"/>
      <c r="I41" s="360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</row>
    <row r="42" spans="1:34" x14ac:dyDescent="0.25">
      <c r="D42" s="160"/>
      <c r="E42" s="160"/>
      <c r="F42" s="160"/>
      <c r="G42" s="160"/>
      <c r="H42" s="160"/>
    </row>
    <row r="43" spans="1:34" x14ac:dyDescent="0.25">
      <c r="D43" s="160"/>
      <c r="E43" s="160"/>
      <c r="F43" s="160"/>
      <c r="G43" s="160"/>
      <c r="H43" s="160"/>
    </row>
    <row r="44" spans="1:34" x14ac:dyDescent="0.25">
      <c r="D44" s="160"/>
      <c r="E44" s="160"/>
      <c r="F44" s="160"/>
      <c r="G44" s="160"/>
      <c r="H44" s="160"/>
    </row>
    <row r="45" spans="1:34" x14ac:dyDescent="0.25">
      <c r="D45" s="160"/>
      <c r="E45" s="160"/>
      <c r="F45" s="160"/>
      <c r="G45" s="160"/>
      <c r="H45" s="160"/>
    </row>
    <row r="46" spans="1:34" x14ac:dyDescent="0.25">
      <c r="D46" s="160"/>
      <c r="E46" s="160"/>
      <c r="F46" s="160"/>
      <c r="G46" s="160"/>
      <c r="H46" s="160"/>
    </row>
    <row r="47" spans="1:34" x14ac:dyDescent="0.25">
      <c r="D47" s="160"/>
      <c r="E47" s="160"/>
      <c r="F47" s="160"/>
      <c r="G47" s="160"/>
      <c r="H47" s="160"/>
    </row>
    <row r="48" spans="1:34" x14ac:dyDescent="0.25">
      <c r="D48" s="160"/>
      <c r="E48" s="160"/>
      <c r="F48" s="160"/>
      <c r="G48" s="160"/>
      <c r="H48" s="160"/>
    </row>
    <row r="49" spans="4:8" x14ac:dyDescent="0.25">
      <c r="D49" s="160"/>
      <c r="E49" s="160"/>
      <c r="F49" s="160"/>
      <c r="G49" s="160"/>
      <c r="H49" s="160"/>
    </row>
    <row r="50" spans="4:8" x14ac:dyDescent="0.25">
      <c r="D50" s="160"/>
      <c r="E50" s="160"/>
      <c r="F50" s="160"/>
      <c r="G50" s="160"/>
      <c r="H50" s="160"/>
    </row>
    <row r="51" spans="4:8" x14ac:dyDescent="0.25">
      <c r="D51" s="160"/>
      <c r="E51" s="160"/>
      <c r="F51" s="160"/>
      <c r="G51" s="160"/>
      <c r="H51" s="160"/>
    </row>
    <row r="52" spans="4:8" x14ac:dyDescent="0.25">
      <c r="D52" s="160"/>
      <c r="E52" s="160"/>
      <c r="F52" s="160"/>
      <c r="G52" s="160"/>
      <c r="H52" s="160"/>
    </row>
    <row r="53" spans="4:8" x14ac:dyDescent="0.25">
      <c r="D53" s="160"/>
      <c r="E53" s="160"/>
      <c r="F53" s="160"/>
      <c r="G53" s="160"/>
      <c r="H53" s="160"/>
    </row>
    <row r="54" spans="4:8" x14ac:dyDescent="0.25">
      <c r="D54" s="160"/>
      <c r="E54" s="160"/>
      <c r="F54" s="160"/>
      <c r="G54" s="160"/>
      <c r="H54" s="160"/>
    </row>
    <row r="55" spans="4:8" x14ac:dyDescent="0.25">
      <c r="D55" s="160"/>
      <c r="E55" s="160"/>
      <c r="F55" s="160"/>
      <c r="G55" s="160"/>
      <c r="H55" s="160"/>
    </row>
    <row r="56" spans="4:8" x14ac:dyDescent="0.25">
      <c r="D56" s="160"/>
      <c r="E56" s="160"/>
      <c r="F56" s="160"/>
      <c r="G56" s="160"/>
      <c r="H56" s="160"/>
    </row>
    <row r="57" spans="4:8" x14ac:dyDescent="0.25">
      <c r="D57" s="160"/>
      <c r="E57" s="160"/>
      <c r="F57" s="160"/>
      <c r="G57" s="160"/>
      <c r="H57" s="160"/>
    </row>
    <row r="58" spans="4:8" x14ac:dyDescent="0.25">
      <c r="D58" s="160"/>
      <c r="E58" s="160"/>
      <c r="F58" s="160"/>
      <c r="G58" s="160"/>
      <c r="H58" s="160"/>
    </row>
    <row r="59" spans="4:8" x14ac:dyDescent="0.25">
      <c r="D59" s="160"/>
      <c r="E59" s="160"/>
      <c r="F59" s="160"/>
      <c r="G59" s="160"/>
      <c r="H59" s="160"/>
    </row>
    <row r="60" spans="4:8" x14ac:dyDescent="0.25">
      <c r="D60" s="160"/>
      <c r="E60" s="160"/>
      <c r="F60" s="160"/>
      <c r="G60" s="160"/>
      <c r="H60" s="160"/>
    </row>
    <row r="61" spans="4:8" x14ac:dyDescent="0.25">
      <c r="D61" s="160"/>
      <c r="E61" s="160"/>
      <c r="F61" s="160"/>
      <c r="G61" s="160"/>
      <c r="H61" s="160"/>
    </row>
    <row r="62" spans="4:8" x14ac:dyDescent="0.25">
      <c r="D62" s="160"/>
      <c r="E62" s="160"/>
      <c r="F62" s="160"/>
      <c r="G62" s="160"/>
      <c r="H62" s="160"/>
    </row>
    <row r="63" spans="4:8" x14ac:dyDescent="0.25">
      <c r="D63" s="160"/>
      <c r="E63" s="160"/>
      <c r="F63" s="160"/>
      <c r="G63" s="160"/>
      <c r="H63" s="160"/>
    </row>
    <row r="64" spans="4:8" x14ac:dyDescent="0.25">
      <c r="D64" s="160"/>
      <c r="E64" s="160"/>
      <c r="F64" s="160"/>
      <c r="G64" s="160"/>
      <c r="H64" s="160"/>
    </row>
    <row r="65" spans="4:8" x14ac:dyDescent="0.25">
      <c r="D65" s="160"/>
      <c r="E65" s="160"/>
      <c r="F65" s="160"/>
      <c r="G65" s="160"/>
      <c r="H65" s="160"/>
    </row>
    <row r="66" spans="4:8" x14ac:dyDescent="0.25">
      <c r="D66" s="160"/>
      <c r="E66" s="160"/>
      <c r="F66" s="160"/>
      <c r="G66" s="160"/>
      <c r="H66" s="160"/>
    </row>
    <row r="67" spans="4:8" x14ac:dyDescent="0.25">
      <c r="D67" s="160"/>
      <c r="E67" s="160"/>
      <c r="F67" s="160"/>
      <c r="G67" s="160"/>
      <c r="H67" s="160"/>
    </row>
    <row r="68" spans="4:8" x14ac:dyDescent="0.25">
      <c r="D68" s="160"/>
      <c r="E68" s="160"/>
      <c r="F68" s="160"/>
      <c r="G68" s="160"/>
      <c r="H68" s="160"/>
    </row>
    <row r="69" spans="4:8" x14ac:dyDescent="0.25">
      <c r="D69" s="160"/>
      <c r="E69" s="160"/>
      <c r="F69" s="160"/>
      <c r="G69" s="160"/>
      <c r="H69" s="160"/>
    </row>
    <row r="70" spans="4:8" x14ac:dyDescent="0.25">
      <c r="D70" s="160"/>
      <c r="E70" s="160"/>
      <c r="F70" s="160"/>
      <c r="G70" s="160"/>
      <c r="H70" s="160"/>
    </row>
    <row r="71" spans="4:8" x14ac:dyDescent="0.25">
      <c r="D71" s="160"/>
      <c r="E71" s="160"/>
      <c r="F71" s="160"/>
      <c r="G71" s="160"/>
      <c r="H71" s="160"/>
    </row>
    <row r="72" spans="4:8" x14ac:dyDescent="0.25">
      <c r="D72" s="160"/>
      <c r="E72" s="160"/>
      <c r="F72" s="160"/>
      <c r="G72" s="160"/>
      <c r="H72" s="160"/>
    </row>
    <row r="73" spans="4:8" x14ac:dyDescent="0.25">
      <c r="D73" s="160"/>
      <c r="E73" s="160"/>
      <c r="F73" s="160"/>
      <c r="G73" s="160"/>
      <c r="H73" s="160"/>
    </row>
    <row r="74" spans="4:8" x14ac:dyDescent="0.25">
      <c r="D74" s="160"/>
      <c r="E74" s="160"/>
      <c r="F74" s="160"/>
      <c r="G74" s="160"/>
      <c r="H74" s="160"/>
    </row>
    <row r="75" spans="4:8" x14ac:dyDescent="0.25">
      <c r="D75" s="160"/>
      <c r="E75" s="160"/>
      <c r="F75" s="160"/>
      <c r="G75" s="160"/>
      <c r="H75" s="160"/>
    </row>
    <row r="76" spans="4:8" x14ac:dyDescent="0.25">
      <c r="D76" s="160"/>
      <c r="E76" s="160"/>
      <c r="F76" s="160"/>
      <c r="G76" s="160"/>
      <c r="H76" s="160"/>
    </row>
    <row r="77" spans="4:8" x14ac:dyDescent="0.25">
      <c r="D77" s="160"/>
      <c r="E77" s="160"/>
      <c r="F77" s="160"/>
      <c r="G77" s="160"/>
      <c r="H77" s="160"/>
    </row>
    <row r="78" spans="4:8" x14ac:dyDescent="0.25">
      <c r="D78" s="160"/>
      <c r="E78" s="160"/>
      <c r="F78" s="160"/>
      <c r="G78" s="160"/>
      <c r="H78" s="160"/>
    </row>
    <row r="79" spans="4:8" x14ac:dyDescent="0.25">
      <c r="D79" s="160"/>
      <c r="E79" s="160"/>
      <c r="F79" s="160"/>
      <c r="G79" s="160"/>
      <c r="H79" s="160"/>
    </row>
    <row r="80" spans="4:8" x14ac:dyDescent="0.25">
      <c r="D80" s="160"/>
      <c r="E80" s="160"/>
      <c r="F80" s="160"/>
      <c r="G80" s="160"/>
      <c r="H80" s="160"/>
    </row>
    <row r="81" spans="4:8" x14ac:dyDescent="0.25">
      <c r="D81" s="160"/>
      <c r="E81" s="160"/>
      <c r="F81" s="160"/>
      <c r="G81" s="160"/>
      <c r="H81" s="160"/>
    </row>
    <row r="82" spans="4:8" x14ac:dyDescent="0.25">
      <c r="D82" s="160"/>
      <c r="E82" s="160"/>
      <c r="F82" s="160"/>
      <c r="G82" s="160"/>
      <c r="H82" s="160"/>
    </row>
    <row r="83" spans="4:8" x14ac:dyDescent="0.25">
      <c r="D83" s="160"/>
      <c r="E83" s="160"/>
      <c r="F83" s="160"/>
      <c r="G83" s="160"/>
      <c r="H83" s="160"/>
    </row>
    <row r="84" spans="4:8" x14ac:dyDescent="0.25">
      <c r="D84" s="160"/>
      <c r="E84" s="160"/>
      <c r="F84" s="160"/>
      <c r="G84" s="160"/>
      <c r="H84" s="160"/>
    </row>
    <row r="85" spans="4:8" x14ac:dyDescent="0.25">
      <c r="D85" s="160"/>
      <c r="E85" s="160"/>
      <c r="F85" s="160"/>
      <c r="G85" s="160"/>
      <c r="H85" s="160"/>
    </row>
    <row r="86" spans="4:8" x14ac:dyDescent="0.25">
      <c r="D86" s="160"/>
      <c r="E86" s="160"/>
      <c r="F86" s="160"/>
      <c r="G86" s="160"/>
      <c r="H86" s="160"/>
    </row>
    <row r="87" spans="4:8" x14ac:dyDescent="0.25">
      <c r="D87" s="160"/>
      <c r="E87" s="160"/>
      <c r="F87" s="160"/>
      <c r="G87" s="160"/>
      <c r="H87" s="160"/>
    </row>
    <row r="88" spans="4:8" x14ac:dyDescent="0.25">
      <c r="D88" s="160"/>
      <c r="E88" s="160"/>
      <c r="F88" s="160"/>
      <c r="G88" s="160"/>
      <c r="H88" s="160"/>
    </row>
    <row r="89" spans="4:8" x14ac:dyDescent="0.25">
      <c r="D89" s="160"/>
      <c r="E89" s="160"/>
      <c r="F89" s="160"/>
      <c r="G89" s="160"/>
      <c r="H89" s="160"/>
    </row>
    <row r="90" spans="4:8" x14ac:dyDescent="0.25">
      <c r="D90" s="160"/>
      <c r="E90" s="160"/>
      <c r="F90" s="160"/>
      <c r="G90" s="160"/>
      <c r="H90" s="160"/>
    </row>
    <row r="91" spans="4:8" x14ac:dyDescent="0.25">
      <c r="D91" s="160"/>
      <c r="E91" s="160"/>
      <c r="F91" s="160"/>
      <c r="G91" s="160"/>
      <c r="H91" s="160"/>
    </row>
    <row r="92" spans="4:8" x14ac:dyDescent="0.25">
      <c r="D92" s="160"/>
      <c r="E92" s="160"/>
      <c r="F92" s="160"/>
      <c r="G92" s="160"/>
      <c r="H92" s="160"/>
    </row>
    <row r="93" spans="4:8" x14ac:dyDescent="0.25">
      <c r="D93" s="160"/>
      <c r="E93" s="160"/>
      <c r="F93" s="160"/>
      <c r="G93" s="160"/>
      <c r="H93" s="160"/>
    </row>
    <row r="94" spans="4:8" x14ac:dyDescent="0.25">
      <c r="D94" s="160"/>
      <c r="E94" s="160"/>
      <c r="F94" s="160"/>
      <c r="G94" s="160"/>
      <c r="H94" s="160"/>
    </row>
    <row r="95" spans="4:8" x14ac:dyDescent="0.25">
      <c r="D95" s="160"/>
      <c r="E95" s="160"/>
      <c r="F95" s="160"/>
      <c r="G95" s="160"/>
      <c r="H95" s="160"/>
    </row>
    <row r="96" spans="4:8" x14ac:dyDescent="0.25">
      <c r="D96" s="160"/>
      <c r="E96" s="160"/>
      <c r="F96" s="160"/>
      <c r="G96" s="160"/>
      <c r="H96" s="160"/>
    </row>
    <row r="97" spans="4:8" x14ac:dyDescent="0.25">
      <c r="D97" s="160"/>
      <c r="E97" s="160"/>
      <c r="F97" s="160"/>
      <c r="G97" s="160"/>
      <c r="H97" s="160"/>
    </row>
    <row r="98" spans="4:8" x14ac:dyDescent="0.25">
      <c r="D98" s="160"/>
      <c r="E98" s="160"/>
      <c r="F98" s="160"/>
      <c r="G98" s="160"/>
      <c r="H98" s="160"/>
    </row>
    <row r="99" spans="4:8" x14ac:dyDescent="0.25">
      <c r="D99" s="160"/>
      <c r="E99" s="160"/>
      <c r="F99" s="160"/>
      <c r="G99" s="160"/>
      <c r="H99" s="160"/>
    </row>
    <row r="100" spans="4:8" x14ac:dyDescent="0.25">
      <c r="D100" s="160"/>
      <c r="E100" s="160"/>
      <c r="F100" s="160"/>
      <c r="G100" s="160"/>
      <c r="H100" s="160"/>
    </row>
    <row r="101" spans="4:8" x14ac:dyDescent="0.25">
      <c r="D101" s="160"/>
      <c r="E101" s="160"/>
      <c r="F101" s="160"/>
      <c r="G101" s="160"/>
      <c r="H101" s="160"/>
    </row>
    <row r="102" spans="4:8" x14ac:dyDescent="0.25">
      <c r="D102" s="160"/>
      <c r="E102" s="160"/>
      <c r="F102" s="160"/>
      <c r="G102" s="160"/>
      <c r="H102" s="160"/>
    </row>
    <row r="103" spans="4:8" x14ac:dyDescent="0.25">
      <c r="D103" s="160"/>
      <c r="E103" s="160"/>
      <c r="F103" s="160"/>
      <c r="G103" s="160"/>
      <c r="H103" s="160"/>
    </row>
    <row r="104" spans="4:8" x14ac:dyDescent="0.25">
      <c r="D104" s="160"/>
      <c r="E104" s="160"/>
      <c r="F104" s="160"/>
      <c r="G104" s="160"/>
      <c r="H104" s="160"/>
    </row>
    <row r="105" spans="4:8" x14ac:dyDescent="0.25">
      <c r="D105" s="160"/>
      <c r="E105" s="160"/>
      <c r="F105" s="160"/>
      <c r="G105" s="160"/>
      <c r="H105" s="160"/>
    </row>
    <row r="106" spans="4:8" x14ac:dyDescent="0.25">
      <c r="D106" s="160"/>
      <c r="E106" s="160"/>
      <c r="F106" s="160"/>
      <c r="G106" s="160"/>
      <c r="H106" s="160"/>
    </row>
    <row r="107" spans="4:8" x14ac:dyDescent="0.25">
      <c r="D107" s="160"/>
      <c r="E107" s="160"/>
      <c r="F107" s="160"/>
      <c r="G107" s="160"/>
      <c r="H107" s="160"/>
    </row>
    <row r="108" spans="4:8" x14ac:dyDescent="0.25">
      <c r="D108" s="160"/>
      <c r="E108" s="160"/>
      <c r="F108" s="160"/>
      <c r="G108" s="160"/>
      <c r="H108" s="160"/>
    </row>
    <row r="109" spans="4:8" x14ac:dyDescent="0.25">
      <c r="D109" s="160"/>
      <c r="E109" s="160"/>
      <c r="F109" s="160"/>
      <c r="G109" s="160"/>
      <c r="H109" s="160"/>
    </row>
    <row r="110" spans="4:8" x14ac:dyDescent="0.25">
      <c r="D110" s="160"/>
      <c r="E110" s="160"/>
      <c r="F110" s="160"/>
      <c r="G110" s="160"/>
      <c r="H110" s="160"/>
    </row>
    <row r="111" spans="4:8" x14ac:dyDescent="0.25">
      <c r="D111" s="160"/>
      <c r="E111" s="160"/>
      <c r="F111" s="160"/>
      <c r="G111" s="160"/>
      <c r="H111" s="160"/>
    </row>
    <row r="112" spans="4:8" x14ac:dyDescent="0.25">
      <c r="D112" s="160"/>
      <c r="E112" s="160"/>
      <c r="F112" s="160"/>
      <c r="G112" s="160"/>
      <c r="H112" s="160"/>
    </row>
    <row r="113" spans="4:8" x14ac:dyDescent="0.25">
      <c r="D113" s="160"/>
      <c r="E113" s="160"/>
      <c r="F113" s="160"/>
      <c r="G113" s="160"/>
      <c r="H113" s="160"/>
    </row>
    <row r="114" spans="4:8" x14ac:dyDescent="0.25">
      <c r="D114" s="160"/>
      <c r="E114" s="160"/>
      <c r="F114" s="160"/>
      <c r="G114" s="160"/>
      <c r="H114" s="160"/>
    </row>
    <row r="115" spans="4:8" x14ac:dyDescent="0.25">
      <c r="D115" s="160"/>
      <c r="E115" s="160"/>
      <c r="F115" s="160"/>
      <c r="G115" s="160"/>
      <c r="H115" s="160"/>
    </row>
    <row r="116" spans="4:8" x14ac:dyDescent="0.25">
      <c r="D116" s="160"/>
      <c r="E116" s="160"/>
      <c r="F116" s="160"/>
      <c r="G116" s="160"/>
      <c r="H116" s="160"/>
    </row>
    <row r="117" spans="4:8" x14ac:dyDescent="0.25">
      <c r="D117" s="160"/>
      <c r="E117" s="160"/>
      <c r="F117" s="160"/>
      <c r="G117" s="160"/>
      <c r="H117" s="160"/>
    </row>
    <row r="118" spans="4:8" x14ac:dyDescent="0.25">
      <c r="D118" s="160"/>
      <c r="E118" s="160"/>
      <c r="F118" s="160"/>
      <c r="G118" s="160"/>
      <c r="H118" s="160"/>
    </row>
    <row r="119" spans="4:8" x14ac:dyDescent="0.25">
      <c r="D119" s="160"/>
      <c r="E119" s="160"/>
      <c r="F119" s="160"/>
      <c r="G119" s="160"/>
      <c r="H119" s="160"/>
    </row>
    <row r="120" spans="4:8" x14ac:dyDescent="0.25">
      <c r="D120" s="160"/>
      <c r="E120" s="160"/>
      <c r="F120" s="160"/>
      <c r="G120" s="160"/>
      <c r="H120" s="160"/>
    </row>
    <row r="121" spans="4:8" x14ac:dyDescent="0.25">
      <c r="D121" s="160"/>
      <c r="E121" s="160"/>
      <c r="F121" s="160"/>
      <c r="G121" s="160"/>
      <c r="H121" s="160"/>
    </row>
    <row r="122" spans="4:8" x14ac:dyDescent="0.25">
      <c r="D122" s="160"/>
      <c r="E122" s="160"/>
      <c r="F122" s="160"/>
      <c r="G122" s="160"/>
      <c r="H122" s="160"/>
    </row>
    <row r="123" spans="4:8" x14ac:dyDescent="0.25">
      <c r="D123" s="160"/>
      <c r="E123" s="160"/>
      <c r="F123" s="160"/>
      <c r="G123" s="160"/>
      <c r="H123" s="160"/>
    </row>
    <row r="124" spans="4:8" x14ac:dyDescent="0.25">
      <c r="D124" s="160"/>
      <c r="E124" s="160"/>
      <c r="F124" s="160"/>
      <c r="G124" s="160"/>
      <c r="H124" s="160"/>
    </row>
    <row r="125" spans="4:8" x14ac:dyDescent="0.25">
      <c r="D125" s="160"/>
      <c r="E125" s="160"/>
      <c r="F125" s="160"/>
      <c r="G125" s="160"/>
      <c r="H125" s="160"/>
    </row>
    <row r="126" spans="4:8" x14ac:dyDescent="0.25">
      <c r="D126" s="160"/>
      <c r="E126" s="160"/>
      <c r="F126" s="160"/>
      <c r="G126" s="160"/>
      <c r="H126" s="160"/>
    </row>
    <row r="127" spans="4:8" x14ac:dyDescent="0.25">
      <c r="D127" s="160"/>
      <c r="E127" s="160"/>
      <c r="F127" s="160"/>
      <c r="G127" s="160"/>
      <c r="H127" s="160"/>
    </row>
    <row r="128" spans="4:8" x14ac:dyDescent="0.25">
      <c r="D128" s="160"/>
      <c r="E128" s="160"/>
      <c r="F128" s="160"/>
      <c r="G128" s="160"/>
      <c r="H128" s="160"/>
    </row>
    <row r="129" spans="4:8" x14ac:dyDescent="0.25">
      <c r="D129" s="160"/>
      <c r="E129" s="160"/>
      <c r="F129" s="160"/>
      <c r="G129" s="160"/>
      <c r="H129" s="160"/>
    </row>
    <row r="130" spans="4:8" x14ac:dyDescent="0.25">
      <c r="D130" s="160"/>
      <c r="E130" s="160"/>
      <c r="F130" s="160"/>
      <c r="G130" s="160"/>
      <c r="H130" s="160"/>
    </row>
    <row r="131" spans="4:8" x14ac:dyDescent="0.25">
      <c r="D131" s="160"/>
      <c r="E131" s="160"/>
      <c r="F131" s="160"/>
      <c r="G131" s="160"/>
      <c r="H131" s="160"/>
    </row>
    <row r="132" spans="4:8" x14ac:dyDescent="0.25">
      <c r="D132" s="160"/>
      <c r="E132" s="160"/>
      <c r="F132" s="160"/>
      <c r="G132" s="160"/>
      <c r="H132" s="160"/>
    </row>
    <row r="133" spans="4:8" x14ac:dyDescent="0.25">
      <c r="D133" s="160"/>
      <c r="E133" s="160"/>
      <c r="F133" s="160"/>
      <c r="G133" s="160"/>
      <c r="H133" s="160"/>
    </row>
    <row r="134" spans="4:8" x14ac:dyDescent="0.25">
      <c r="D134" s="160"/>
      <c r="E134" s="160"/>
      <c r="F134" s="160"/>
      <c r="G134" s="160"/>
      <c r="H134" s="160"/>
    </row>
    <row r="135" spans="4:8" x14ac:dyDescent="0.25">
      <c r="D135" s="160"/>
      <c r="E135" s="160"/>
      <c r="F135" s="160"/>
      <c r="G135" s="160"/>
      <c r="H135" s="160"/>
    </row>
    <row r="136" spans="4:8" x14ac:dyDescent="0.25">
      <c r="D136" s="160"/>
      <c r="E136" s="160"/>
      <c r="F136" s="160"/>
      <c r="G136" s="160"/>
      <c r="H136" s="160"/>
    </row>
    <row r="137" spans="4:8" x14ac:dyDescent="0.25">
      <c r="D137" s="160"/>
      <c r="E137" s="160"/>
      <c r="F137" s="160"/>
      <c r="G137" s="160"/>
      <c r="H137" s="160"/>
    </row>
    <row r="138" spans="4:8" x14ac:dyDescent="0.25">
      <c r="D138" s="160"/>
      <c r="E138" s="160"/>
      <c r="F138" s="160"/>
      <c r="G138" s="160"/>
      <c r="H138" s="160"/>
    </row>
    <row r="139" spans="4:8" x14ac:dyDescent="0.25">
      <c r="D139" s="160"/>
      <c r="E139" s="160"/>
      <c r="F139" s="160"/>
      <c r="G139" s="160"/>
      <c r="H139" s="160"/>
    </row>
    <row r="140" spans="4:8" x14ac:dyDescent="0.25">
      <c r="D140" s="160"/>
      <c r="E140" s="160"/>
      <c r="F140" s="160"/>
      <c r="G140" s="160"/>
      <c r="H140" s="160"/>
    </row>
    <row r="141" spans="4:8" x14ac:dyDescent="0.25">
      <c r="D141" s="160"/>
      <c r="E141" s="160"/>
      <c r="F141" s="160"/>
      <c r="G141" s="160"/>
      <c r="H141" s="160"/>
    </row>
    <row r="142" spans="4:8" x14ac:dyDescent="0.25">
      <c r="D142" s="160"/>
      <c r="E142" s="160"/>
      <c r="F142" s="160"/>
      <c r="G142" s="160"/>
      <c r="H142" s="160"/>
    </row>
    <row r="143" spans="4:8" x14ac:dyDescent="0.25">
      <c r="D143" s="160"/>
      <c r="E143" s="160"/>
      <c r="F143" s="160"/>
      <c r="G143" s="160"/>
      <c r="H143" s="160"/>
    </row>
    <row r="144" spans="4:8" x14ac:dyDescent="0.25">
      <c r="D144" s="160"/>
      <c r="E144" s="160"/>
      <c r="F144" s="160"/>
      <c r="G144" s="160"/>
      <c r="H144" s="160"/>
    </row>
    <row r="145" spans="4:8" x14ac:dyDescent="0.25">
      <c r="D145" s="160"/>
      <c r="E145" s="160"/>
      <c r="F145" s="160"/>
      <c r="G145" s="160"/>
      <c r="H145" s="160"/>
    </row>
    <row r="146" spans="4:8" x14ac:dyDescent="0.25">
      <c r="D146" s="160"/>
      <c r="E146" s="160"/>
      <c r="F146" s="160"/>
      <c r="G146" s="160"/>
      <c r="H146" s="160"/>
    </row>
    <row r="147" spans="4:8" x14ac:dyDescent="0.25">
      <c r="D147" s="160"/>
      <c r="E147" s="160"/>
      <c r="F147" s="160"/>
      <c r="G147" s="160"/>
      <c r="H147" s="160"/>
    </row>
    <row r="148" spans="4:8" x14ac:dyDescent="0.25">
      <c r="D148" s="160"/>
      <c r="E148" s="160"/>
      <c r="F148" s="160"/>
      <c r="G148" s="160"/>
      <c r="H148" s="160"/>
    </row>
    <row r="149" spans="4:8" x14ac:dyDescent="0.25">
      <c r="D149" s="160"/>
      <c r="E149" s="160"/>
      <c r="F149" s="160"/>
      <c r="G149" s="160"/>
      <c r="H149" s="160"/>
    </row>
    <row r="150" spans="4:8" x14ac:dyDescent="0.25">
      <c r="D150" s="160"/>
      <c r="E150" s="160"/>
      <c r="F150" s="160"/>
      <c r="G150" s="160"/>
      <c r="H150" s="160"/>
    </row>
    <row r="151" spans="4:8" x14ac:dyDescent="0.25">
      <c r="D151" s="160"/>
      <c r="E151" s="160"/>
      <c r="F151" s="160"/>
      <c r="G151" s="160"/>
      <c r="H151" s="160"/>
    </row>
    <row r="152" spans="4:8" x14ac:dyDescent="0.25">
      <c r="D152" s="160"/>
      <c r="E152" s="160"/>
      <c r="F152" s="160"/>
      <c r="G152" s="160"/>
      <c r="H152" s="160"/>
    </row>
    <row r="153" spans="4:8" x14ac:dyDescent="0.25">
      <c r="D153" s="160"/>
      <c r="E153" s="160"/>
      <c r="F153" s="160"/>
      <c r="G153" s="160"/>
      <c r="H153" s="160"/>
    </row>
    <row r="154" spans="4:8" x14ac:dyDescent="0.25">
      <c r="D154" s="160"/>
      <c r="E154" s="160"/>
      <c r="F154" s="160"/>
      <c r="G154" s="160"/>
      <c r="H154" s="160"/>
    </row>
    <row r="155" spans="4:8" x14ac:dyDescent="0.25">
      <c r="D155" s="160"/>
      <c r="E155" s="160"/>
      <c r="F155" s="160"/>
      <c r="G155" s="160"/>
      <c r="H155" s="160"/>
    </row>
    <row r="156" spans="4:8" x14ac:dyDescent="0.25">
      <c r="D156" s="160"/>
      <c r="E156" s="160"/>
      <c r="F156" s="160"/>
      <c r="G156" s="160"/>
      <c r="H156" s="160"/>
    </row>
    <row r="157" spans="4:8" x14ac:dyDescent="0.25">
      <c r="D157" s="160"/>
      <c r="E157" s="160"/>
      <c r="F157" s="160"/>
      <c r="G157" s="160"/>
      <c r="H157" s="160"/>
    </row>
    <row r="158" spans="4:8" x14ac:dyDescent="0.25">
      <c r="D158" s="160"/>
      <c r="E158" s="160"/>
      <c r="F158" s="160"/>
      <c r="G158" s="160"/>
      <c r="H158" s="160"/>
    </row>
    <row r="159" spans="4:8" x14ac:dyDescent="0.25">
      <c r="D159" s="160"/>
      <c r="E159" s="160"/>
      <c r="F159" s="160"/>
      <c r="G159" s="160"/>
      <c r="H159" s="160"/>
    </row>
    <row r="160" spans="4:8" x14ac:dyDescent="0.25">
      <c r="D160" s="160"/>
      <c r="E160" s="160"/>
      <c r="F160" s="160"/>
      <c r="G160" s="160"/>
      <c r="H160" s="160"/>
    </row>
    <row r="161" spans="4:8" x14ac:dyDescent="0.25">
      <c r="D161" s="160"/>
      <c r="E161" s="160"/>
      <c r="F161" s="160"/>
      <c r="G161" s="160"/>
      <c r="H161" s="160"/>
    </row>
    <row r="162" spans="4:8" x14ac:dyDescent="0.25">
      <c r="D162" s="160"/>
      <c r="E162" s="160"/>
      <c r="F162" s="160"/>
      <c r="G162" s="160"/>
      <c r="H162" s="160"/>
    </row>
    <row r="163" spans="4:8" x14ac:dyDescent="0.25">
      <c r="D163" s="160"/>
      <c r="E163" s="160"/>
      <c r="F163" s="160"/>
      <c r="G163" s="160"/>
      <c r="H163" s="160"/>
    </row>
    <row r="164" spans="4:8" x14ac:dyDescent="0.25">
      <c r="D164" s="160"/>
      <c r="E164" s="160"/>
      <c r="F164" s="160"/>
      <c r="G164" s="160"/>
      <c r="H164" s="160"/>
    </row>
    <row r="165" spans="4:8" x14ac:dyDescent="0.25">
      <c r="D165" s="160"/>
      <c r="E165" s="160"/>
      <c r="F165" s="160"/>
      <c r="G165" s="160"/>
      <c r="H165" s="160"/>
    </row>
    <row r="166" spans="4:8" x14ac:dyDescent="0.25">
      <c r="D166" s="160"/>
      <c r="E166" s="160"/>
      <c r="F166" s="160"/>
      <c r="G166" s="160"/>
      <c r="H166" s="160"/>
    </row>
    <row r="167" spans="4:8" x14ac:dyDescent="0.25">
      <c r="D167" s="160"/>
      <c r="E167" s="160"/>
      <c r="F167" s="160"/>
      <c r="G167" s="160"/>
      <c r="H167" s="160"/>
    </row>
    <row r="168" spans="4:8" x14ac:dyDescent="0.25">
      <c r="D168" s="160"/>
      <c r="E168" s="160"/>
      <c r="F168" s="160"/>
      <c r="G168" s="160"/>
      <c r="H168" s="160"/>
    </row>
    <row r="169" spans="4:8" x14ac:dyDescent="0.25">
      <c r="D169" s="160"/>
      <c r="E169" s="160"/>
      <c r="F169" s="160"/>
      <c r="G169" s="160"/>
      <c r="H169" s="160"/>
    </row>
    <row r="170" spans="4:8" x14ac:dyDescent="0.25">
      <c r="D170" s="160"/>
      <c r="E170" s="160"/>
      <c r="F170" s="160"/>
      <c r="G170" s="160"/>
      <c r="H170" s="160"/>
    </row>
    <row r="171" spans="4:8" x14ac:dyDescent="0.25">
      <c r="D171" s="160"/>
      <c r="E171" s="160"/>
      <c r="F171" s="160"/>
      <c r="G171" s="160"/>
      <c r="H171" s="160"/>
    </row>
    <row r="172" spans="4:8" x14ac:dyDescent="0.25">
      <c r="D172" s="160"/>
      <c r="E172" s="160"/>
      <c r="F172" s="160"/>
      <c r="G172" s="160"/>
      <c r="H172" s="160"/>
    </row>
    <row r="173" spans="4:8" x14ac:dyDescent="0.25">
      <c r="D173" s="160"/>
      <c r="E173" s="160"/>
      <c r="F173" s="160"/>
      <c r="G173" s="160"/>
      <c r="H173" s="160"/>
    </row>
    <row r="174" spans="4:8" x14ac:dyDescent="0.25">
      <c r="D174" s="160"/>
      <c r="E174" s="160"/>
      <c r="F174" s="160"/>
      <c r="G174" s="160"/>
      <c r="H174" s="160"/>
    </row>
    <row r="175" spans="4:8" x14ac:dyDescent="0.25">
      <c r="D175" s="160"/>
      <c r="E175" s="160"/>
      <c r="F175" s="160"/>
      <c r="G175" s="160"/>
      <c r="H175" s="160"/>
    </row>
    <row r="176" spans="4:8" x14ac:dyDescent="0.25">
      <c r="D176" s="160"/>
      <c r="E176" s="160"/>
      <c r="F176" s="160"/>
      <c r="G176" s="160"/>
      <c r="H176" s="160"/>
    </row>
    <row r="177" spans="4:8" x14ac:dyDescent="0.25">
      <c r="D177" s="160"/>
      <c r="E177" s="160"/>
      <c r="F177" s="160"/>
      <c r="G177" s="160"/>
      <c r="H177" s="160"/>
    </row>
    <row r="178" spans="4:8" x14ac:dyDescent="0.25">
      <c r="D178" s="160"/>
      <c r="E178" s="160"/>
      <c r="F178" s="160"/>
      <c r="G178" s="160"/>
      <c r="H178" s="160"/>
    </row>
    <row r="179" spans="4:8" x14ac:dyDescent="0.25">
      <c r="D179" s="160"/>
      <c r="E179" s="160"/>
      <c r="F179" s="160"/>
      <c r="G179" s="160"/>
      <c r="H179" s="160"/>
    </row>
    <row r="180" spans="4:8" x14ac:dyDescent="0.25">
      <c r="D180" s="160"/>
      <c r="E180" s="160"/>
      <c r="F180" s="160"/>
      <c r="G180" s="160"/>
    </row>
    <row r="181" spans="4:8" x14ac:dyDescent="0.25">
      <c r="D181" s="160"/>
      <c r="E181" s="160"/>
      <c r="F181" s="160"/>
      <c r="G181" s="160"/>
      <c r="H181" s="160"/>
    </row>
    <row r="182" spans="4:8" x14ac:dyDescent="0.25">
      <c r="D182" s="160"/>
      <c r="E182" s="160"/>
      <c r="F182" s="160"/>
      <c r="G182" s="160"/>
      <c r="H182" s="160"/>
    </row>
    <row r="183" spans="4:8" x14ac:dyDescent="0.25">
      <c r="D183" s="160"/>
      <c r="E183" s="160"/>
      <c r="F183" s="160"/>
      <c r="G183" s="160"/>
      <c r="H183" s="160"/>
    </row>
    <row r="184" spans="4:8" x14ac:dyDescent="0.25">
      <c r="D184" s="160"/>
      <c r="E184" s="160"/>
      <c r="F184" s="160"/>
      <c r="G184" s="160"/>
      <c r="H184" s="160"/>
    </row>
    <row r="185" spans="4:8" x14ac:dyDescent="0.25">
      <c r="D185" s="160"/>
      <c r="E185" s="160"/>
      <c r="F185" s="160"/>
      <c r="G185" s="160"/>
      <c r="H185" s="160"/>
    </row>
    <row r="186" spans="4:8" x14ac:dyDescent="0.25">
      <c r="D186" s="160"/>
      <c r="E186" s="160"/>
      <c r="F186" s="160"/>
      <c r="G186" s="160"/>
      <c r="H186" s="160"/>
    </row>
    <row r="187" spans="4:8" x14ac:dyDescent="0.25">
      <c r="D187" s="160"/>
      <c r="E187" s="160"/>
      <c r="F187" s="160"/>
      <c r="G187" s="160"/>
      <c r="H187" s="160"/>
    </row>
    <row r="188" spans="4:8" x14ac:dyDescent="0.25">
      <c r="D188" s="160"/>
      <c r="E188" s="160"/>
      <c r="F188" s="160"/>
      <c r="G188" s="160"/>
      <c r="H188" s="160"/>
    </row>
    <row r="189" spans="4:8" x14ac:dyDescent="0.25">
      <c r="D189" s="160"/>
      <c r="E189" s="160"/>
      <c r="F189" s="160"/>
      <c r="G189" s="160"/>
      <c r="H189" s="160"/>
    </row>
    <row r="190" spans="4:8" x14ac:dyDescent="0.25">
      <c r="D190" s="160"/>
      <c r="E190" s="160"/>
      <c r="F190" s="160"/>
      <c r="G190" s="160"/>
      <c r="H190" s="160"/>
    </row>
    <row r="191" spans="4:8" x14ac:dyDescent="0.25">
      <c r="D191" s="160"/>
      <c r="E191" s="160"/>
      <c r="F191" s="160"/>
      <c r="G191" s="160"/>
      <c r="H191" s="160"/>
    </row>
    <row r="192" spans="4:8" x14ac:dyDescent="0.25">
      <c r="D192" s="160"/>
      <c r="E192" s="160"/>
      <c r="F192" s="160"/>
      <c r="G192" s="160"/>
      <c r="H192" s="160"/>
    </row>
    <row r="193" spans="4:8" x14ac:dyDescent="0.25">
      <c r="D193" s="160"/>
      <c r="E193" s="160"/>
      <c r="F193" s="160"/>
      <c r="G193" s="160"/>
      <c r="H193" s="160"/>
    </row>
    <row r="194" spans="4:8" x14ac:dyDescent="0.25">
      <c r="D194" s="160"/>
      <c r="E194" s="160"/>
      <c r="F194" s="160"/>
      <c r="G194" s="160"/>
      <c r="H194" s="160"/>
    </row>
    <row r="195" spans="4:8" x14ac:dyDescent="0.25">
      <c r="D195" s="160"/>
      <c r="E195" s="160"/>
      <c r="F195" s="160"/>
      <c r="G195" s="160"/>
      <c r="H195" s="160"/>
    </row>
    <row r="196" spans="4:8" x14ac:dyDescent="0.25">
      <c r="D196" s="160"/>
      <c r="E196" s="160"/>
      <c r="F196" s="160"/>
      <c r="G196" s="160"/>
      <c r="H196" s="160"/>
    </row>
    <row r="197" spans="4:8" x14ac:dyDescent="0.25">
      <c r="D197" s="160"/>
      <c r="E197" s="160"/>
      <c r="F197" s="160"/>
      <c r="G197" s="160"/>
      <c r="H197" s="160"/>
    </row>
    <row r="198" spans="4:8" x14ac:dyDescent="0.25">
      <c r="D198" s="160"/>
      <c r="E198" s="160"/>
      <c r="F198" s="160"/>
      <c r="G198" s="160"/>
      <c r="H198" s="160"/>
    </row>
    <row r="199" spans="4:8" x14ac:dyDescent="0.25">
      <c r="D199" s="160"/>
      <c r="E199" s="160"/>
      <c r="F199" s="160"/>
      <c r="G199" s="160"/>
      <c r="H199" s="160"/>
    </row>
    <row r="200" spans="4:8" x14ac:dyDescent="0.25">
      <c r="D200" s="160"/>
      <c r="E200" s="160"/>
      <c r="F200" s="160"/>
      <c r="G200" s="160"/>
      <c r="H200" s="160"/>
    </row>
    <row r="201" spans="4:8" x14ac:dyDescent="0.25">
      <c r="D201" s="160"/>
      <c r="E201" s="160"/>
      <c r="F201" s="160"/>
      <c r="G201" s="160"/>
      <c r="H201" s="160"/>
    </row>
    <row r="202" spans="4:8" x14ac:dyDescent="0.25">
      <c r="D202" s="160"/>
      <c r="E202" s="160"/>
      <c r="F202" s="160"/>
      <c r="G202" s="160"/>
      <c r="H202" s="160"/>
    </row>
    <row r="203" spans="4:8" x14ac:dyDescent="0.25">
      <c r="D203" s="160"/>
      <c r="E203" s="160"/>
      <c r="F203" s="160"/>
      <c r="G203" s="160"/>
      <c r="H203" s="160"/>
    </row>
    <row r="204" spans="4:8" x14ac:dyDescent="0.25">
      <c r="D204" s="160"/>
      <c r="E204" s="160"/>
      <c r="F204" s="160"/>
      <c r="G204" s="160"/>
      <c r="H204" s="160"/>
    </row>
    <row r="205" spans="4:8" x14ac:dyDescent="0.25">
      <c r="D205" s="160"/>
      <c r="E205" s="160"/>
      <c r="F205" s="160"/>
      <c r="G205" s="160"/>
      <c r="H205" s="160"/>
    </row>
    <row r="206" spans="4:8" x14ac:dyDescent="0.25">
      <c r="D206" s="160"/>
      <c r="E206" s="160"/>
      <c r="F206" s="160"/>
      <c r="G206" s="160"/>
      <c r="H206" s="160"/>
    </row>
    <row r="207" spans="4:8" x14ac:dyDescent="0.25">
      <c r="D207" s="160"/>
      <c r="E207" s="160"/>
      <c r="F207" s="160"/>
      <c r="G207" s="160"/>
      <c r="H207" s="160"/>
    </row>
    <row r="208" spans="4:8" x14ac:dyDescent="0.25">
      <c r="D208" s="160"/>
      <c r="E208" s="160"/>
      <c r="F208" s="160"/>
      <c r="G208" s="160"/>
      <c r="H208" s="160"/>
    </row>
    <row r="209" spans="4:8" x14ac:dyDescent="0.25">
      <c r="D209" s="160"/>
      <c r="E209" s="160"/>
      <c r="F209" s="160"/>
      <c r="G209" s="160"/>
      <c r="H209" s="160"/>
    </row>
    <row r="210" spans="4:8" x14ac:dyDescent="0.25">
      <c r="D210" s="160"/>
      <c r="E210" s="160"/>
      <c r="F210" s="160"/>
      <c r="G210" s="160"/>
      <c r="H210" s="160"/>
    </row>
    <row r="211" spans="4:8" x14ac:dyDescent="0.25">
      <c r="D211" s="160"/>
      <c r="E211" s="160"/>
      <c r="F211" s="160"/>
      <c r="G211" s="160"/>
      <c r="H211" s="160"/>
    </row>
    <row r="212" spans="4:8" x14ac:dyDescent="0.25">
      <c r="D212" s="160"/>
      <c r="E212" s="160"/>
      <c r="F212" s="160"/>
      <c r="G212" s="160"/>
      <c r="H212" s="160"/>
    </row>
    <row r="213" spans="4:8" x14ac:dyDescent="0.25">
      <c r="D213" s="160"/>
      <c r="E213" s="160"/>
      <c r="F213" s="160"/>
      <c r="G213" s="160"/>
      <c r="H213" s="160"/>
    </row>
    <row r="214" spans="4:8" x14ac:dyDescent="0.25">
      <c r="D214" s="160"/>
      <c r="E214" s="160"/>
      <c r="F214" s="160"/>
      <c r="G214" s="160"/>
      <c r="H214" s="160"/>
    </row>
    <row r="215" spans="4:8" x14ac:dyDescent="0.25">
      <c r="D215" s="160"/>
      <c r="E215" s="160"/>
      <c r="F215" s="160"/>
      <c r="G215" s="160"/>
      <c r="H215" s="160"/>
    </row>
    <row r="216" spans="4:8" x14ac:dyDescent="0.25">
      <c r="D216" s="160"/>
      <c r="E216" s="160"/>
      <c r="F216" s="160"/>
      <c r="G216" s="160"/>
      <c r="H216" s="160"/>
    </row>
    <row r="217" spans="4:8" x14ac:dyDescent="0.25">
      <c r="D217" s="160"/>
      <c r="E217" s="160"/>
      <c r="F217" s="160"/>
      <c r="G217" s="160"/>
      <c r="H217" s="160"/>
    </row>
    <row r="218" spans="4:8" x14ac:dyDescent="0.25">
      <c r="D218" s="160"/>
      <c r="E218" s="160"/>
      <c r="F218" s="160"/>
      <c r="G218" s="160"/>
      <c r="H218" s="160"/>
    </row>
    <row r="219" spans="4:8" x14ac:dyDescent="0.25">
      <c r="D219" s="160"/>
      <c r="E219" s="160"/>
      <c r="F219" s="160"/>
      <c r="G219" s="160"/>
      <c r="H219" s="160"/>
    </row>
    <row r="220" spans="4:8" x14ac:dyDescent="0.25">
      <c r="D220" s="160"/>
      <c r="E220" s="160"/>
      <c r="F220" s="160"/>
      <c r="G220" s="160"/>
      <c r="H220" s="160"/>
    </row>
    <row r="221" spans="4:8" x14ac:dyDescent="0.25">
      <c r="D221" s="160"/>
      <c r="E221" s="160"/>
      <c r="F221" s="160"/>
      <c r="G221" s="160"/>
      <c r="H221" s="160"/>
    </row>
    <row r="222" spans="4:8" x14ac:dyDescent="0.25">
      <c r="D222" s="160"/>
      <c r="E222" s="160"/>
      <c r="F222" s="160"/>
      <c r="G222" s="160"/>
      <c r="H222" s="160"/>
    </row>
    <row r="223" spans="4:8" x14ac:dyDescent="0.25">
      <c r="D223" s="160"/>
      <c r="E223" s="160"/>
      <c r="F223" s="160"/>
      <c r="G223" s="160"/>
      <c r="H223" s="160"/>
    </row>
    <row r="224" spans="4:8" x14ac:dyDescent="0.25">
      <c r="D224" s="160"/>
      <c r="E224" s="160"/>
      <c r="F224" s="160"/>
      <c r="G224" s="160"/>
      <c r="H224" s="160"/>
    </row>
    <row r="225" spans="4:8" x14ac:dyDescent="0.25">
      <c r="D225" s="160"/>
      <c r="E225" s="160"/>
      <c r="F225" s="160"/>
      <c r="G225" s="160"/>
      <c r="H225" s="160"/>
    </row>
    <row r="226" spans="4:8" x14ac:dyDescent="0.25">
      <c r="D226" s="160"/>
      <c r="E226" s="160"/>
      <c r="F226" s="160"/>
      <c r="G226" s="160"/>
      <c r="H226" s="160"/>
    </row>
    <row r="227" spans="4:8" x14ac:dyDescent="0.25">
      <c r="D227" s="160"/>
      <c r="E227" s="160"/>
      <c r="F227" s="160"/>
      <c r="G227" s="160"/>
      <c r="H227" s="160"/>
    </row>
    <row r="228" spans="4:8" x14ac:dyDescent="0.25">
      <c r="D228" s="160"/>
      <c r="E228" s="160"/>
      <c r="F228" s="160"/>
      <c r="G228" s="160"/>
      <c r="H228" s="160"/>
    </row>
    <row r="229" spans="4:8" x14ac:dyDescent="0.25">
      <c r="D229" s="160"/>
      <c r="E229" s="160"/>
      <c r="F229" s="160"/>
      <c r="G229" s="160"/>
      <c r="H229" s="160"/>
    </row>
    <row r="230" spans="4:8" x14ac:dyDescent="0.25">
      <c r="D230" s="160"/>
      <c r="E230" s="160"/>
      <c r="F230" s="160"/>
      <c r="G230" s="160"/>
      <c r="H230" s="160"/>
    </row>
    <row r="231" spans="4:8" x14ac:dyDescent="0.25">
      <c r="D231" s="160"/>
      <c r="E231" s="160"/>
      <c r="F231" s="160"/>
      <c r="G231" s="160"/>
      <c r="H231" s="160"/>
    </row>
    <row r="232" spans="4:8" x14ac:dyDescent="0.25">
      <c r="D232" s="160"/>
      <c r="E232" s="160"/>
      <c r="F232" s="160"/>
      <c r="G232" s="160"/>
      <c r="H232" s="160"/>
    </row>
    <row r="233" spans="4:8" x14ac:dyDescent="0.25">
      <c r="D233" s="160"/>
      <c r="E233" s="160"/>
      <c r="F233" s="160"/>
      <c r="G233" s="160"/>
      <c r="H233" s="160"/>
    </row>
    <row r="234" spans="4:8" x14ac:dyDescent="0.25">
      <c r="D234" s="160"/>
      <c r="E234" s="160"/>
      <c r="F234" s="160"/>
      <c r="G234" s="160"/>
      <c r="H234" s="160"/>
    </row>
    <row r="235" spans="4:8" x14ac:dyDescent="0.25">
      <c r="D235" s="160"/>
      <c r="E235" s="160"/>
      <c r="F235" s="160"/>
      <c r="G235" s="160"/>
      <c r="H235" s="160"/>
    </row>
    <row r="236" spans="4:8" x14ac:dyDescent="0.25">
      <c r="D236" s="160"/>
      <c r="E236" s="160"/>
      <c r="F236" s="160"/>
      <c r="G236" s="160"/>
      <c r="H236" s="160"/>
    </row>
    <row r="237" spans="4:8" x14ac:dyDescent="0.25">
      <c r="D237" s="160"/>
      <c r="E237" s="160"/>
      <c r="F237" s="160"/>
      <c r="G237" s="160"/>
      <c r="H237" s="160"/>
    </row>
    <row r="238" spans="4:8" x14ac:dyDescent="0.25">
      <c r="D238" s="160"/>
      <c r="E238" s="160"/>
      <c r="F238" s="160"/>
      <c r="G238" s="160"/>
      <c r="H238" s="160"/>
    </row>
    <row r="239" spans="4:8" x14ac:dyDescent="0.25">
      <c r="D239" s="160"/>
      <c r="E239" s="160"/>
      <c r="F239" s="160"/>
      <c r="G239" s="160"/>
      <c r="H239" s="160"/>
    </row>
    <row r="240" spans="4:8" x14ac:dyDescent="0.25">
      <c r="D240" s="160"/>
      <c r="E240" s="160"/>
      <c r="F240" s="160"/>
      <c r="G240" s="160"/>
      <c r="H240" s="160"/>
    </row>
    <row r="241" spans="4:8" x14ac:dyDescent="0.25">
      <c r="D241" s="160"/>
      <c r="E241" s="160"/>
      <c r="F241" s="160"/>
      <c r="G241" s="160"/>
      <c r="H241" s="160"/>
    </row>
    <row r="242" spans="4:8" x14ac:dyDescent="0.25">
      <c r="D242" s="160"/>
      <c r="E242" s="160"/>
      <c r="F242" s="160"/>
      <c r="G242" s="160"/>
      <c r="H242" s="160"/>
    </row>
    <row r="243" spans="4:8" x14ac:dyDescent="0.25">
      <c r="D243" s="160"/>
      <c r="E243" s="160"/>
      <c r="F243" s="160"/>
      <c r="G243" s="160"/>
      <c r="H243" s="160"/>
    </row>
    <row r="244" spans="4:8" x14ac:dyDescent="0.25">
      <c r="D244" s="160"/>
      <c r="E244" s="160"/>
      <c r="F244" s="160"/>
      <c r="G244" s="160"/>
      <c r="H244" s="160"/>
    </row>
    <row r="245" spans="4:8" x14ac:dyDescent="0.25">
      <c r="D245" s="160"/>
      <c r="E245" s="160"/>
      <c r="F245" s="160"/>
      <c r="G245" s="160"/>
      <c r="H245" s="160"/>
    </row>
    <row r="246" spans="4:8" x14ac:dyDescent="0.25">
      <c r="D246" s="160"/>
      <c r="E246" s="160"/>
      <c r="F246" s="160"/>
      <c r="G246" s="160"/>
      <c r="H246" s="160"/>
    </row>
    <row r="247" spans="4:8" x14ac:dyDescent="0.25">
      <c r="D247" s="160"/>
      <c r="E247" s="160"/>
      <c r="F247" s="160"/>
      <c r="G247" s="160"/>
      <c r="H247" s="160"/>
    </row>
    <row r="248" spans="4:8" x14ac:dyDescent="0.25">
      <c r="D248" s="160"/>
      <c r="E248" s="160"/>
      <c r="F248" s="160"/>
      <c r="G248" s="160"/>
      <c r="H248" s="160"/>
    </row>
    <row r="249" spans="4:8" x14ac:dyDescent="0.25">
      <c r="D249" s="160"/>
      <c r="E249" s="160"/>
      <c r="F249" s="160"/>
      <c r="G249" s="160"/>
      <c r="H249" s="160"/>
    </row>
    <row r="250" spans="4:8" x14ac:dyDescent="0.25">
      <c r="D250" s="160"/>
      <c r="E250" s="160"/>
      <c r="F250" s="160"/>
      <c r="G250" s="160"/>
      <c r="H250" s="160"/>
    </row>
    <row r="251" spans="4:8" x14ac:dyDescent="0.25">
      <c r="D251" s="160"/>
      <c r="E251" s="160"/>
      <c r="F251" s="160"/>
      <c r="G251" s="160"/>
      <c r="H251" s="160"/>
    </row>
    <row r="252" spans="4:8" x14ac:dyDescent="0.25">
      <c r="D252" s="160"/>
      <c r="E252" s="160"/>
      <c r="F252" s="160"/>
      <c r="G252" s="160"/>
      <c r="H252" s="160"/>
    </row>
    <row r="253" spans="4:8" x14ac:dyDescent="0.25">
      <c r="D253" s="160"/>
      <c r="E253" s="160"/>
      <c r="F253" s="160"/>
      <c r="G253" s="160"/>
      <c r="H253" s="160"/>
    </row>
    <row r="254" spans="4:8" x14ac:dyDescent="0.25">
      <c r="D254" s="160"/>
      <c r="E254" s="160"/>
      <c r="F254" s="160"/>
      <c r="G254" s="160"/>
      <c r="H254" s="160"/>
    </row>
    <row r="255" spans="4:8" x14ac:dyDescent="0.25">
      <c r="D255" s="160"/>
      <c r="E255" s="160"/>
      <c r="F255" s="160"/>
      <c r="G255" s="160"/>
      <c r="H255" s="160"/>
    </row>
    <row r="256" spans="4:8" x14ac:dyDescent="0.25">
      <c r="D256" s="160"/>
      <c r="E256" s="160"/>
      <c r="F256" s="160"/>
      <c r="G256" s="160"/>
      <c r="H256" s="160"/>
    </row>
    <row r="257" spans="4:8" x14ac:dyDescent="0.25">
      <c r="D257" s="160"/>
      <c r="E257" s="160"/>
      <c r="F257" s="160"/>
      <c r="G257" s="160"/>
      <c r="H257" s="160"/>
    </row>
    <row r="258" spans="4:8" x14ac:dyDescent="0.25">
      <c r="D258" s="160"/>
      <c r="E258" s="160"/>
      <c r="F258" s="160"/>
      <c r="G258" s="160"/>
      <c r="H258" s="160"/>
    </row>
    <row r="259" spans="4:8" x14ac:dyDescent="0.25">
      <c r="D259" s="160"/>
      <c r="E259" s="160"/>
      <c r="F259" s="160"/>
      <c r="G259" s="160"/>
      <c r="H259" s="160"/>
    </row>
    <row r="260" spans="4:8" x14ac:dyDescent="0.25">
      <c r="D260" s="160"/>
      <c r="E260" s="160"/>
      <c r="F260" s="160"/>
      <c r="G260" s="160"/>
      <c r="H260" s="160"/>
    </row>
    <row r="261" spans="4:8" x14ac:dyDescent="0.25">
      <c r="D261" s="160"/>
      <c r="E261" s="160"/>
      <c r="F261" s="160"/>
      <c r="G261" s="160"/>
      <c r="H261" s="160"/>
    </row>
    <row r="262" spans="4:8" x14ac:dyDescent="0.25">
      <c r="D262" s="160"/>
      <c r="E262" s="160"/>
      <c r="F262" s="160"/>
      <c r="G262" s="160"/>
      <c r="H262" s="160"/>
    </row>
    <row r="263" spans="4:8" x14ac:dyDescent="0.25">
      <c r="D263" s="160"/>
      <c r="E263" s="160"/>
      <c r="F263" s="160"/>
      <c r="G263" s="160"/>
      <c r="H263" s="160"/>
    </row>
    <row r="264" spans="4:8" x14ac:dyDescent="0.25">
      <c r="D264" s="160"/>
      <c r="E264" s="160"/>
      <c r="F264" s="160"/>
      <c r="G264" s="160"/>
      <c r="H264" s="160"/>
    </row>
    <row r="265" spans="4:8" x14ac:dyDescent="0.25">
      <c r="D265" s="160"/>
      <c r="E265" s="160"/>
      <c r="F265" s="160"/>
      <c r="G265" s="160"/>
      <c r="H265" s="160"/>
    </row>
    <row r="266" spans="4:8" x14ac:dyDescent="0.25">
      <c r="D266" s="160"/>
      <c r="E266" s="160"/>
      <c r="F266" s="160"/>
      <c r="G266" s="160"/>
      <c r="H266" s="160"/>
    </row>
    <row r="267" spans="4:8" x14ac:dyDescent="0.25">
      <c r="D267" s="160"/>
      <c r="E267" s="160"/>
      <c r="F267" s="160"/>
      <c r="G267" s="160"/>
      <c r="H267" s="160"/>
    </row>
    <row r="268" spans="4:8" x14ac:dyDescent="0.25">
      <c r="D268" s="160"/>
      <c r="E268" s="160"/>
      <c r="F268" s="160"/>
      <c r="G268" s="160"/>
      <c r="H268" s="160"/>
    </row>
    <row r="269" spans="4:8" x14ac:dyDescent="0.25">
      <c r="D269" s="160"/>
      <c r="E269" s="160"/>
      <c r="F269" s="160"/>
      <c r="G269" s="160"/>
      <c r="H269" s="160"/>
    </row>
    <row r="270" spans="4:8" x14ac:dyDescent="0.25">
      <c r="D270" s="160"/>
      <c r="E270" s="160"/>
      <c r="F270" s="160"/>
      <c r="G270" s="160"/>
      <c r="H270" s="160"/>
    </row>
    <row r="271" spans="4:8" x14ac:dyDescent="0.25">
      <c r="D271" s="160"/>
      <c r="E271" s="160"/>
      <c r="F271" s="160"/>
      <c r="G271" s="160"/>
      <c r="H271" s="160"/>
    </row>
    <row r="272" spans="4:8" x14ac:dyDescent="0.25">
      <c r="D272" s="160"/>
      <c r="E272" s="160"/>
      <c r="F272" s="160"/>
      <c r="G272" s="160"/>
      <c r="H272" s="160"/>
    </row>
    <row r="273" spans="4:8" x14ac:dyDescent="0.25">
      <c r="D273" s="160"/>
      <c r="E273" s="160"/>
      <c r="F273" s="160"/>
      <c r="G273" s="160"/>
      <c r="H273" s="160"/>
    </row>
    <row r="274" spans="4:8" x14ac:dyDescent="0.25">
      <c r="D274" s="160"/>
      <c r="E274" s="160"/>
      <c r="F274" s="160"/>
      <c r="G274" s="160"/>
      <c r="H274" s="160"/>
    </row>
    <row r="275" spans="4:8" x14ac:dyDescent="0.25">
      <c r="D275" s="160"/>
      <c r="E275" s="160"/>
      <c r="F275" s="160"/>
      <c r="G275" s="160"/>
      <c r="H275" s="160"/>
    </row>
    <row r="276" spans="4:8" x14ac:dyDescent="0.25">
      <c r="D276" s="160"/>
      <c r="E276" s="160"/>
      <c r="F276" s="160"/>
      <c r="G276" s="160"/>
      <c r="H276" s="160"/>
    </row>
    <row r="277" spans="4:8" x14ac:dyDescent="0.25">
      <c r="D277" s="160"/>
      <c r="E277" s="160"/>
      <c r="F277" s="160"/>
      <c r="G277" s="160"/>
      <c r="H277" s="160"/>
    </row>
    <row r="278" spans="4:8" x14ac:dyDescent="0.25">
      <c r="D278" s="160"/>
      <c r="E278" s="160"/>
      <c r="F278" s="160"/>
      <c r="G278" s="160"/>
      <c r="H278" s="160"/>
    </row>
    <row r="279" spans="4:8" x14ac:dyDescent="0.25">
      <c r="D279" s="160"/>
      <c r="E279" s="160"/>
      <c r="F279" s="160"/>
      <c r="G279" s="160"/>
      <c r="H279" s="160"/>
    </row>
    <row r="280" spans="4:8" x14ac:dyDescent="0.25">
      <c r="D280" s="160"/>
      <c r="E280" s="160"/>
      <c r="F280" s="160"/>
      <c r="G280" s="160"/>
      <c r="H280" s="160"/>
    </row>
    <row r="281" spans="4:8" x14ac:dyDescent="0.25">
      <c r="D281" s="160"/>
      <c r="E281" s="160"/>
      <c r="F281" s="160"/>
      <c r="G281" s="160"/>
      <c r="H281" s="160"/>
    </row>
    <row r="282" spans="4:8" x14ac:dyDescent="0.25">
      <c r="D282" s="160"/>
      <c r="E282" s="160"/>
      <c r="F282" s="160"/>
      <c r="G282" s="160"/>
      <c r="H282" s="160"/>
    </row>
    <row r="283" spans="4:8" x14ac:dyDescent="0.25">
      <c r="D283" s="160"/>
      <c r="E283" s="160"/>
      <c r="F283" s="160"/>
      <c r="G283" s="160"/>
      <c r="H283" s="160"/>
    </row>
    <row r="284" spans="4:8" x14ac:dyDescent="0.25">
      <c r="D284" s="160"/>
      <c r="E284" s="160"/>
      <c r="F284" s="160"/>
      <c r="G284" s="160"/>
      <c r="H284" s="160"/>
    </row>
    <row r="285" spans="4:8" x14ac:dyDescent="0.25">
      <c r="D285" s="160"/>
      <c r="E285" s="160"/>
      <c r="F285" s="160"/>
      <c r="G285" s="160"/>
      <c r="H285" s="160"/>
    </row>
    <row r="286" spans="4:8" x14ac:dyDescent="0.25">
      <c r="D286" s="160"/>
      <c r="E286" s="160"/>
      <c r="F286" s="160"/>
      <c r="G286" s="160"/>
      <c r="H286" s="160"/>
    </row>
    <row r="287" spans="4:8" x14ac:dyDescent="0.25">
      <c r="D287" s="160"/>
      <c r="E287" s="160"/>
      <c r="F287" s="160"/>
      <c r="G287" s="160"/>
      <c r="H287" s="160"/>
    </row>
    <row r="288" spans="4:8" x14ac:dyDescent="0.25">
      <c r="D288" s="160"/>
      <c r="E288" s="160"/>
      <c r="F288" s="160"/>
      <c r="G288" s="160"/>
      <c r="H288" s="160"/>
    </row>
    <row r="289" spans="4:8" x14ac:dyDescent="0.25">
      <c r="D289" s="160"/>
      <c r="E289" s="160"/>
      <c r="F289" s="160"/>
      <c r="G289" s="160"/>
      <c r="H289" s="160"/>
    </row>
    <row r="290" spans="4:8" x14ac:dyDescent="0.25">
      <c r="D290" s="160"/>
      <c r="E290" s="160"/>
      <c r="F290" s="160"/>
      <c r="G290" s="160"/>
      <c r="H290" s="160"/>
    </row>
    <row r="291" spans="4:8" x14ac:dyDescent="0.25">
      <c r="D291" s="160"/>
      <c r="E291" s="160"/>
      <c r="F291" s="160"/>
      <c r="G291" s="160"/>
      <c r="H291" s="160"/>
    </row>
    <row r="292" spans="4:8" x14ac:dyDescent="0.25">
      <c r="D292" s="160"/>
      <c r="E292" s="160"/>
      <c r="F292" s="160"/>
      <c r="G292" s="160"/>
      <c r="H292" s="160"/>
    </row>
    <row r="293" spans="4:8" x14ac:dyDescent="0.25">
      <c r="D293" s="160"/>
      <c r="E293" s="160"/>
      <c r="F293" s="160"/>
      <c r="G293" s="160"/>
      <c r="H293" s="160"/>
    </row>
    <row r="294" spans="4:8" x14ac:dyDescent="0.25">
      <c r="D294" s="160"/>
      <c r="E294" s="160"/>
      <c r="F294" s="160"/>
      <c r="G294" s="160"/>
      <c r="H294" s="160"/>
    </row>
    <row r="295" spans="4:8" x14ac:dyDescent="0.25">
      <c r="D295" s="160"/>
      <c r="E295" s="160"/>
      <c r="F295" s="160"/>
      <c r="G295" s="160"/>
      <c r="H295" s="160"/>
    </row>
    <row r="296" spans="4:8" x14ac:dyDescent="0.25">
      <c r="D296" s="160"/>
      <c r="E296" s="160"/>
      <c r="F296" s="160"/>
      <c r="G296" s="160"/>
      <c r="H296" s="160"/>
    </row>
    <row r="297" spans="4:8" x14ac:dyDescent="0.25">
      <c r="D297" s="160"/>
      <c r="E297" s="160"/>
      <c r="F297" s="160"/>
      <c r="G297" s="160"/>
      <c r="H297" s="160"/>
    </row>
    <row r="298" spans="4:8" x14ac:dyDescent="0.25">
      <c r="D298" s="160"/>
      <c r="E298" s="160"/>
      <c r="F298" s="160"/>
      <c r="G298" s="160"/>
      <c r="H298" s="160"/>
    </row>
    <row r="299" spans="4:8" x14ac:dyDescent="0.25">
      <c r="D299" s="160"/>
      <c r="E299" s="160"/>
      <c r="F299" s="160"/>
      <c r="G299" s="160"/>
      <c r="H299" s="160"/>
    </row>
    <row r="300" spans="4:8" x14ac:dyDescent="0.25">
      <c r="D300" s="160"/>
      <c r="E300" s="160"/>
      <c r="F300" s="160"/>
      <c r="G300" s="160"/>
      <c r="H300" s="160"/>
    </row>
    <row r="301" spans="4:8" x14ac:dyDescent="0.25">
      <c r="D301" s="160"/>
      <c r="E301" s="160"/>
      <c r="F301" s="160"/>
      <c r="G301" s="160"/>
      <c r="H301" s="160"/>
    </row>
    <row r="302" spans="4:8" x14ac:dyDescent="0.25">
      <c r="D302" s="160"/>
      <c r="E302" s="160"/>
      <c r="F302" s="160"/>
      <c r="G302" s="160"/>
      <c r="H302" s="160"/>
    </row>
    <row r="303" spans="4:8" x14ac:dyDescent="0.25">
      <c r="D303" s="160"/>
      <c r="E303" s="160"/>
      <c r="F303" s="160"/>
      <c r="G303" s="160"/>
      <c r="H303" s="160"/>
    </row>
    <row r="304" spans="4:8" x14ac:dyDescent="0.25">
      <c r="D304" s="160"/>
      <c r="E304" s="160"/>
      <c r="F304" s="160"/>
      <c r="G304" s="160"/>
      <c r="H304" s="160"/>
    </row>
    <row r="305" spans="4:8" x14ac:dyDescent="0.25">
      <c r="D305" s="160"/>
      <c r="E305" s="160"/>
      <c r="F305" s="160"/>
      <c r="G305" s="160"/>
      <c r="H305" s="160"/>
    </row>
    <row r="306" spans="4:8" x14ac:dyDescent="0.25">
      <c r="D306" s="160"/>
      <c r="E306" s="160"/>
      <c r="F306" s="160"/>
      <c r="G306" s="160"/>
      <c r="H306" s="160"/>
    </row>
    <row r="307" spans="4:8" x14ac:dyDescent="0.25">
      <c r="D307" s="160"/>
      <c r="E307" s="160"/>
      <c r="F307" s="160"/>
      <c r="G307" s="160"/>
      <c r="H307" s="160"/>
    </row>
    <row r="308" spans="4:8" x14ac:dyDescent="0.25">
      <c r="D308" s="160"/>
      <c r="E308" s="160"/>
      <c r="F308" s="160"/>
      <c r="G308" s="160"/>
      <c r="H308" s="160"/>
    </row>
    <row r="309" spans="4:8" x14ac:dyDescent="0.25">
      <c r="D309" s="160"/>
      <c r="E309" s="160"/>
      <c r="F309" s="160"/>
      <c r="G309" s="160"/>
      <c r="H309" s="160"/>
    </row>
    <row r="310" spans="4:8" x14ac:dyDescent="0.25">
      <c r="D310" s="160"/>
      <c r="E310" s="160"/>
      <c r="F310" s="160"/>
      <c r="G310" s="160"/>
      <c r="H310" s="160"/>
    </row>
    <row r="311" spans="4:8" x14ac:dyDescent="0.25">
      <c r="D311" s="160"/>
      <c r="E311" s="160"/>
      <c r="F311" s="160"/>
      <c r="G311" s="160"/>
      <c r="H311" s="160"/>
    </row>
    <row r="312" spans="4:8" x14ac:dyDescent="0.25">
      <c r="D312" s="160"/>
      <c r="E312" s="160"/>
      <c r="F312" s="160"/>
      <c r="G312" s="160"/>
      <c r="H312" s="160"/>
    </row>
    <row r="313" spans="4:8" x14ac:dyDescent="0.25">
      <c r="D313" s="160"/>
      <c r="E313" s="160"/>
      <c r="F313" s="160"/>
      <c r="G313" s="160"/>
      <c r="H313" s="160"/>
    </row>
    <row r="314" spans="4:8" x14ac:dyDescent="0.25">
      <c r="D314" s="160"/>
      <c r="E314" s="160"/>
      <c r="F314" s="160"/>
      <c r="G314" s="160"/>
      <c r="H314" s="160"/>
    </row>
    <row r="315" spans="4:8" x14ac:dyDescent="0.25">
      <c r="D315" s="160"/>
      <c r="E315" s="160"/>
      <c r="F315" s="160"/>
      <c r="G315" s="160"/>
      <c r="H315" s="160"/>
    </row>
    <row r="316" spans="4:8" x14ac:dyDescent="0.25">
      <c r="D316" s="160"/>
      <c r="E316" s="160"/>
      <c r="F316" s="160"/>
      <c r="G316" s="160"/>
      <c r="H316" s="160"/>
    </row>
    <row r="317" spans="4:8" x14ac:dyDescent="0.25">
      <c r="D317" s="160"/>
      <c r="E317" s="160"/>
      <c r="F317" s="160"/>
      <c r="G317" s="160"/>
      <c r="H317" s="160"/>
    </row>
    <row r="318" spans="4:8" x14ac:dyDescent="0.25">
      <c r="D318" s="160"/>
      <c r="E318" s="160"/>
      <c r="F318" s="160"/>
      <c r="G318" s="160"/>
      <c r="H318" s="160"/>
    </row>
    <row r="319" spans="4:8" x14ac:dyDescent="0.25">
      <c r="D319" s="160"/>
      <c r="E319" s="160"/>
      <c r="F319" s="160"/>
      <c r="G319" s="160"/>
      <c r="H319" s="160"/>
    </row>
    <row r="320" spans="4:8" x14ac:dyDescent="0.25">
      <c r="D320" s="160"/>
      <c r="E320" s="160"/>
      <c r="F320" s="160"/>
      <c r="G320" s="160"/>
      <c r="H320" s="160"/>
    </row>
    <row r="321" spans="4:8" x14ac:dyDescent="0.25">
      <c r="D321" s="160"/>
      <c r="E321" s="160"/>
      <c r="F321" s="160"/>
      <c r="G321" s="160"/>
      <c r="H321" s="160"/>
    </row>
    <row r="322" spans="4:8" x14ac:dyDescent="0.25">
      <c r="D322" s="160"/>
      <c r="E322" s="160"/>
      <c r="F322" s="160"/>
      <c r="G322" s="160"/>
      <c r="H322" s="160"/>
    </row>
    <row r="323" spans="4:8" x14ac:dyDescent="0.25">
      <c r="D323" s="160"/>
      <c r="E323" s="160"/>
      <c r="F323" s="160"/>
      <c r="G323" s="160"/>
      <c r="H323" s="160"/>
    </row>
    <row r="324" spans="4:8" x14ac:dyDescent="0.25">
      <c r="D324" s="160"/>
      <c r="E324" s="160"/>
      <c r="F324" s="160"/>
      <c r="G324" s="160"/>
      <c r="H324" s="160"/>
    </row>
    <row r="325" spans="4:8" x14ac:dyDescent="0.25">
      <c r="D325" s="160"/>
      <c r="E325" s="160"/>
      <c r="F325" s="160"/>
      <c r="G325" s="160"/>
      <c r="H325" s="160"/>
    </row>
    <row r="326" spans="4:8" x14ac:dyDescent="0.25">
      <c r="D326" s="160"/>
      <c r="E326" s="160"/>
      <c r="F326" s="160"/>
      <c r="G326" s="160"/>
      <c r="H326" s="160"/>
    </row>
    <row r="327" spans="4:8" x14ac:dyDescent="0.25">
      <c r="D327" s="160"/>
      <c r="E327" s="160"/>
      <c r="F327" s="160"/>
      <c r="G327" s="160"/>
      <c r="H327" s="160"/>
    </row>
    <row r="328" spans="4:8" x14ac:dyDescent="0.25">
      <c r="D328" s="160"/>
      <c r="E328" s="160"/>
      <c r="F328" s="160"/>
      <c r="G328" s="160"/>
      <c r="H328" s="160"/>
    </row>
    <row r="329" spans="4:8" x14ac:dyDescent="0.25">
      <c r="D329" s="160"/>
      <c r="E329" s="160"/>
      <c r="F329" s="160"/>
      <c r="G329" s="160"/>
      <c r="H329" s="160"/>
    </row>
    <row r="330" spans="4:8" x14ac:dyDescent="0.25">
      <c r="D330" s="160"/>
      <c r="E330" s="160"/>
      <c r="F330" s="160"/>
      <c r="G330" s="160"/>
      <c r="H330" s="160"/>
    </row>
    <row r="331" spans="4:8" x14ac:dyDescent="0.25">
      <c r="D331" s="160"/>
      <c r="E331" s="160"/>
      <c r="F331" s="160"/>
      <c r="G331" s="160"/>
      <c r="H331" s="160"/>
    </row>
    <row r="332" spans="4:8" x14ac:dyDescent="0.25">
      <c r="D332" s="160"/>
      <c r="E332" s="160"/>
      <c r="F332" s="160"/>
      <c r="G332" s="160"/>
    </row>
    <row r="333" spans="4:8" x14ac:dyDescent="0.25">
      <c r="D333" s="160"/>
      <c r="E333" s="160"/>
      <c r="F333" s="160"/>
      <c r="G333" s="160"/>
      <c r="H333" s="160"/>
    </row>
    <row r="334" spans="4:8" x14ac:dyDescent="0.25">
      <c r="D334" s="160"/>
      <c r="E334" s="160"/>
      <c r="F334" s="160"/>
      <c r="G334" s="160"/>
      <c r="H334" s="160"/>
    </row>
    <row r="335" spans="4:8" x14ac:dyDescent="0.25">
      <c r="D335" s="160"/>
      <c r="E335" s="160"/>
      <c r="F335" s="160"/>
      <c r="G335" s="160"/>
      <c r="H335" s="160"/>
    </row>
    <row r="336" spans="4:8" x14ac:dyDescent="0.25">
      <c r="D336" s="160"/>
      <c r="E336" s="160"/>
      <c r="F336" s="160"/>
      <c r="G336" s="160"/>
      <c r="H336" s="160"/>
    </row>
    <row r="337" spans="4:8" x14ac:dyDescent="0.25">
      <c r="D337" s="160"/>
      <c r="E337" s="160"/>
      <c r="F337" s="160"/>
      <c r="G337" s="160"/>
      <c r="H337" s="160"/>
    </row>
    <row r="338" spans="4:8" x14ac:dyDescent="0.25">
      <c r="D338" s="160"/>
      <c r="E338" s="160"/>
      <c r="F338" s="160"/>
      <c r="G338" s="160"/>
      <c r="H338" s="160"/>
    </row>
    <row r="339" spans="4:8" x14ac:dyDescent="0.25">
      <c r="D339" s="160"/>
      <c r="E339" s="160"/>
      <c r="F339" s="160"/>
      <c r="G339" s="160"/>
      <c r="H339" s="160"/>
    </row>
    <row r="340" spans="4:8" x14ac:dyDescent="0.25">
      <c r="D340" s="160"/>
      <c r="E340" s="160"/>
      <c r="F340" s="160"/>
      <c r="G340" s="160"/>
      <c r="H340" s="160"/>
    </row>
    <row r="341" spans="4:8" x14ac:dyDescent="0.25">
      <c r="D341" s="160"/>
      <c r="E341" s="160"/>
      <c r="F341" s="160"/>
      <c r="G341" s="160"/>
      <c r="H341" s="160"/>
    </row>
    <row r="342" spans="4:8" x14ac:dyDescent="0.25">
      <c r="D342" s="160"/>
      <c r="E342" s="160"/>
      <c r="F342" s="160"/>
      <c r="G342" s="160"/>
      <c r="H342" s="160"/>
    </row>
    <row r="343" spans="4:8" x14ac:dyDescent="0.25">
      <c r="D343" s="160"/>
      <c r="E343" s="160"/>
      <c r="F343" s="160"/>
      <c r="G343" s="160"/>
      <c r="H343" s="160"/>
    </row>
    <row r="344" spans="4:8" x14ac:dyDescent="0.25">
      <c r="D344" s="160"/>
      <c r="E344" s="160"/>
      <c r="F344" s="160"/>
      <c r="G344" s="160"/>
      <c r="H344" s="160"/>
    </row>
    <row r="345" spans="4:8" x14ac:dyDescent="0.25">
      <c r="D345" s="160"/>
      <c r="E345" s="160"/>
      <c r="F345" s="160"/>
      <c r="G345" s="160"/>
      <c r="H345" s="160"/>
    </row>
    <row r="346" spans="4:8" x14ac:dyDescent="0.25">
      <c r="D346" s="160"/>
      <c r="E346" s="160"/>
      <c r="F346" s="160"/>
      <c r="G346" s="160"/>
      <c r="H346" s="160"/>
    </row>
    <row r="347" spans="4:8" x14ac:dyDescent="0.25">
      <c r="D347" s="160"/>
      <c r="E347" s="160"/>
      <c r="F347" s="160"/>
      <c r="G347" s="160"/>
      <c r="H347" s="160"/>
    </row>
    <row r="348" spans="4:8" x14ac:dyDescent="0.25">
      <c r="D348" s="160"/>
      <c r="E348" s="160"/>
      <c r="F348" s="160"/>
      <c r="G348" s="160"/>
      <c r="H348" s="160"/>
    </row>
    <row r="349" spans="4:8" x14ac:dyDescent="0.25">
      <c r="D349" s="160"/>
      <c r="E349" s="160"/>
      <c r="F349" s="160"/>
      <c r="G349" s="160"/>
      <c r="H349" s="160"/>
    </row>
    <row r="350" spans="4:8" x14ac:dyDescent="0.25">
      <c r="D350" s="160"/>
      <c r="E350" s="160"/>
      <c r="F350" s="160"/>
      <c r="G350" s="160"/>
      <c r="H350" s="160"/>
    </row>
    <row r="351" spans="4:8" x14ac:dyDescent="0.25">
      <c r="D351" s="160"/>
      <c r="E351" s="160"/>
      <c r="F351" s="160"/>
      <c r="G351" s="160"/>
      <c r="H351" s="160"/>
    </row>
    <row r="352" spans="4:8" x14ac:dyDescent="0.25">
      <c r="D352" s="160"/>
      <c r="E352" s="160"/>
      <c r="F352" s="160"/>
      <c r="G352" s="160"/>
      <c r="H352" s="160"/>
    </row>
    <row r="353" spans="4:8" x14ac:dyDescent="0.25">
      <c r="D353" s="160"/>
      <c r="E353" s="160"/>
      <c r="F353" s="160"/>
      <c r="G353" s="160"/>
      <c r="H353" s="160"/>
    </row>
    <row r="354" spans="4:8" x14ac:dyDescent="0.25">
      <c r="D354" s="160"/>
      <c r="E354" s="160"/>
      <c r="F354" s="160"/>
      <c r="G354" s="160"/>
      <c r="H354" s="160"/>
    </row>
    <row r="355" spans="4:8" x14ac:dyDescent="0.25">
      <c r="D355" s="160"/>
      <c r="E355" s="160"/>
      <c r="F355" s="160"/>
      <c r="G355" s="160"/>
      <c r="H355" s="160"/>
    </row>
    <row r="356" spans="4:8" x14ac:dyDescent="0.25">
      <c r="D356" s="160"/>
      <c r="E356" s="160"/>
      <c r="F356" s="160"/>
      <c r="G356" s="160"/>
      <c r="H356" s="160"/>
    </row>
    <row r="357" spans="4:8" x14ac:dyDescent="0.25">
      <c r="D357" s="160"/>
      <c r="E357" s="160"/>
      <c r="F357" s="160"/>
      <c r="G357" s="160"/>
      <c r="H357" s="160"/>
    </row>
    <row r="358" spans="4:8" x14ac:dyDescent="0.25">
      <c r="D358" s="160"/>
      <c r="E358" s="160"/>
      <c r="F358" s="160"/>
      <c r="G358" s="160"/>
      <c r="H358" s="160"/>
    </row>
    <row r="359" spans="4:8" x14ac:dyDescent="0.25">
      <c r="D359" s="160"/>
      <c r="E359" s="160"/>
      <c r="F359" s="160"/>
      <c r="G359" s="160"/>
      <c r="H359" s="160"/>
    </row>
    <row r="360" spans="4:8" x14ac:dyDescent="0.25">
      <c r="D360" s="160"/>
      <c r="E360" s="160"/>
      <c r="F360" s="160"/>
      <c r="G360" s="160"/>
      <c r="H360" s="160"/>
    </row>
    <row r="361" spans="4:8" x14ac:dyDescent="0.25">
      <c r="D361" s="160"/>
      <c r="E361" s="160"/>
      <c r="F361" s="160"/>
      <c r="G361" s="160"/>
      <c r="H361" s="160"/>
    </row>
    <row r="362" spans="4:8" x14ac:dyDescent="0.25">
      <c r="D362" s="160"/>
      <c r="E362" s="160"/>
      <c r="F362" s="160"/>
      <c r="G362" s="160"/>
      <c r="H362" s="160"/>
    </row>
    <row r="363" spans="4:8" x14ac:dyDescent="0.25">
      <c r="D363" s="160"/>
      <c r="E363" s="160"/>
      <c r="F363" s="160"/>
      <c r="G363" s="160"/>
      <c r="H363" s="160"/>
    </row>
    <row r="364" spans="4:8" x14ac:dyDescent="0.25">
      <c r="D364" s="160"/>
      <c r="E364" s="160"/>
      <c r="F364" s="160"/>
      <c r="G364" s="160"/>
      <c r="H364" s="160"/>
    </row>
    <row r="365" spans="4:8" x14ac:dyDescent="0.25">
      <c r="D365" s="160"/>
      <c r="E365" s="160"/>
      <c r="F365" s="160"/>
      <c r="G365" s="160"/>
      <c r="H365" s="160"/>
    </row>
    <row r="366" spans="4:8" x14ac:dyDescent="0.25">
      <c r="D366" s="160"/>
      <c r="E366" s="160"/>
      <c r="F366" s="160"/>
      <c r="G366" s="160"/>
      <c r="H366" s="160"/>
    </row>
    <row r="367" spans="4:8" x14ac:dyDescent="0.25">
      <c r="D367" s="160"/>
      <c r="E367" s="160"/>
      <c r="F367" s="160"/>
      <c r="G367" s="160"/>
      <c r="H367" s="160"/>
    </row>
    <row r="368" spans="4:8" x14ac:dyDescent="0.25">
      <c r="D368" s="160"/>
      <c r="E368" s="160"/>
      <c r="F368" s="160"/>
      <c r="G368" s="160"/>
      <c r="H368" s="160"/>
    </row>
    <row r="369" spans="4:8" x14ac:dyDescent="0.25">
      <c r="D369" s="160"/>
      <c r="E369" s="160"/>
      <c r="F369" s="160"/>
      <c r="G369" s="160"/>
      <c r="H369" s="160"/>
    </row>
    <row r="370" spans="4:8" x14ac:dyDescent="0.25">
      <c r="D370" s="160" t="s">
        <v>988</v>
      </c>
      <c r="E370" s="160"/>
      <c r="F370" s="160"/>
      <c r="G370" s="160"/>
      <c r="H370" s="160"/>
    </row>
    <row r="371" spans="4:8" x14ac:dyDescent="0.25">
      <c r="D371" s="160"/>
      <c r="E371" s="160"/>
      <c r="F371" s="160"/>
      <c r="G371" s="160"/>
      <c r="H371" s="160"/>
    </row>
    <row r="372" spans="4:8" x14ac:dyDescent="0.25">
      <c r="D372" s="160"/>
      <c r="E372" s="160"/>
      <c r="F372" s="160"/>
      <c r="G372" s="160"/>
      <c r="H372" s="160"/>
    </row>
    <row r="373" spans="4:8" x14ac:dyDescent="0.25">
      <c r="D373" s="160"/>
      <c r="E373" s="160"/>
      <c r="F373" s="160"/>
      <c r="G373" s="160"/>
      <c r="H373" s="160"/>
    </row>
    <row r="374" spans="4:8" x14ac:dyDescent="0.25">
      <c r="D374" s="160"/>
      <c r="E374" s="160"/>
      <c r="F374" s="160"/>
      <c r="G374" s="160"/>
      <c r="H374" s="160"/>
    </row>
    <row r="375" spans="4:8" x14ac:dyDescent="0.25">
      <c r="D375" s="160"/>
      <c r="E375" s="160"/>
      <c r="F375" s="160"/>
      <c r="G375" s="160"/>
      <c r="H375" s="160"/>
    </row>
    <row r="376" spans="4:8" x14ac:dyDescent="0.25">
      <c r="D376" s="160"/>
      <c r="E376" s="160"/>
      <c r="F376" s="160"/>
      <c r="G376" s="160"/>
      <c r="H376" s="160"/>
    </row>
    <row r="377" spans="4:8" x14ac:dyDescent="0.25">
      <c r="D377" s="160"/>
      <c r="E377" s="160"/>
      <c r="F377" s="160"/>
      <c r="G377" s="160"/>
      <c r="H377" s="160"/>
    </row>
    <row r="378" spans="4:8" x14ac:dyDescent="0.25">
      <c r="D378" s="160"/>
      <c r="E378" s="160"/>
      <c r="F378" s="160"/>
      <c r="G378" s="160"/>
      <c r="H378" s="160"/>
    </row>
    <row r="379" spans="4:8" x14ac:dyDescent="0.25">
      <c r="D379" s="160"/>
      <c r="E379" s="160"/>
      <c r="F379" s="160"/>
      <c r="G379" s="160"/>
      <c r="H379" s="160"/>
    </row>
    <row r="380" spans="4:8" x14ac:dyDescent="0.25">
      <c r="D380" s="160"/>
      <c r="E380" s="160"/>
      <c r="F380" s="160"/>
      <c r="G380" s="160"/>
      <c r="H380" s="160"/>
    </row>
    <row r="381" spans="4:8" x14ac:dyDescent="0.25">
      <c r="D381" s="160"/>
      <c r="E381" s="160"/>
      <c r="F381" s="160"/>
      <c r="G381" s="160"/>
      <c r="H381" s="160"/>
    </row>
    <row r="382" spans="4:8" x14ac:dyDescent="0.25">
      <c r="D382" s="160"/>
      <c r="E382" s="160"/>
      <c r="F382" s="160"/>
      <c r="G382" s="160"/>
    </row>
    <row r="383" spans="4:8" x14ac:dyDescent="0.25">
      <c r="D383" s="160"/>
      <c r="E383" s="160"/>
      <c r="F383" s="160"/>
      <c r="G383" s="160"/>
    </row>
    <row r="384" spans="4:8" x14ac:dyDescent="0.25">
      <c r="D384" s="160"/>
      <c r="E384" s="160"/>
      <c r="F384" s="160"/>
      <c r="G384" s="160"/>
    </row>
    <row r="385" spans="4:8" x14ac:dyDescent="0.25">
      <c r="D385" s="160"/>
      <c r="E385" s="160"/>
      <c r="F385" s="160"/>
      <c r="G385" s="160"/>
    </row>
    <row r="386" spans="4:8" x14ac:dyDescent="0.25">
      <c r="D386" s="160"/>
      <c r="E386" s="160"/>
      <c r="F386" s="160"/>
      <c r="G386" s="160"/>
    </row>
    <row r="387" spans="4:8" x14ac:dyDescent="0.25">
      <c r="D387" s="160"/>
      <c r="E387" s="160"/>
      <c r="F387" s="160"/>
      <c r="G387" s="160"/>
      <c r="H387" s="163"/>
    </row>
    <row r="388" spans="4:8" x14ac:dyDescent="0.25">
      <c r="D388" s="160"/>
      <c r="E388" s="160"/>
      <c r="F388" s="160"/>
      <c r="G388" s="160"/>
      <c r="H388" s="163"/>
    </row>
    <row r="389" spans="4:8" x14ac:dyDescent="0.25">
      <c r="D389" s="160"/>
      <c r="E389" s="160"/>
      <c r="F389" s="160"/>
      <c r="G389" s="160"/>
      <c r="H389" s="163"/>
    </row>
    <row r="390" spans="4:8" x14ac:dyDescent="0.25">
      <c r="D390" s="160"/>
      <c r="E390" s="160"/>
      <c r="F390" s="160"/>
      <c r="G390" s="160"/>
      <c r="H390" s="163"/>
    </row>
    <row r="391" spans="4:8" x14ac:dyDescent="0.25">
      <c r="D391" s="160"/>
      <c r="E391" s="160"/>
      <c r="F391" s="160"/>
      <c r="G391" s="160"/>
      <c r="H391" s="163"/>
    </row>
    <row r="392" spans="4:8" x14ac:dyDescent="0.25">
      <c r="D392" s="160"/>
      <c r="E392" s="160"/>
      <c r="F392" s="160"/>
      <c r="G392" s="160"/>
      <c r="H392" s="163"/>
    </row>
    <row r="393" spans="4:8" x14ac:dyDescent="0.25">
      <c r="D393" s="160"/>
      <c r="E393" s="160"/>
      <c r="F393" s="160"/>
      <c r="G393" s="160"/>
      <c r="H393" s="163"/>
    </row>
    <row r="394" spans="4:8" x14ac:dyDescent="0.25">
      <c r="D394" s="160"/>
      <c r="E394" s="160"/>
      <c r="F394" s="160"/>
      <c r="G394" s="160"/>
      <c r="H394" s="163"/>
    </row>
    <row r="395" spans="4:8" x14ac:dyDescent="0.25">
      <c r="D395" s="160"/>
      <c r="E395" s="160"/>
      <c r="F395" s="160"/>
      <c r="G395" s="160"/>
      <c r="H395" s="163"/>
    </row>
    <row r="396" spans="4:8" x14ac:dyDescent="0.25">
      <c r="D396" s="160"/>
      <c r="E396" s="160"/>
      <c r="F396" s="160"/>
      <c r="G396" s="160"/>
      <c r="H396" s="163"/>
    </row>
    <row r="397" spans="4:8" x14ac:dyDescent="0.25">
      <c r="D397" s="160"/>
      <c r="E397" s="160"/>
      <c r="F397" s="160"/>
      <c r="G397" s="160"/>
      <c r="H397" s="163"/>
    </row>
    <row r="398" spans="4:8" x14ac:dyDescent="0.25">
      <c r="D398" s="160"/>
      <c r="E398" s="160"/>
      <c r="F398" s="160"/>
      <c r="G398" s="160"/>
      <c r="H398" s="163"/>
    </row>
    <row r="399" spans="4:8" x14ac:dyDescent="0.25">
      <c r="D399" s="160"/>
      <c r="E399" s="160"/>
      <c r="F399" s="160"/>
      <c r="G399" s="160"/>
      <c r="H399" s="163"/>
    </row>
    <row r="400" spans="4:8" x14ac:dyDescent="0.25">
      <c r="D400" s="160"/>
      <c r="E400" s="160"/>
      <c r="F400" s="160"/>
      <c r="G400" s="160"/>
      <c r="H400" s="163"/>
    </row>
    <row r="401" spans="4:8" x14ac:dyDescent="0.25">
      <c r="D401" s="160"/>
      <c r="E401" s="160"/>
      <c r="F401" s="160"/>
      <c r="G401" s="160"/>
      <c r="H401" s="163"/>
    </row>
    <row r="402" spans="4:8" x14ac:dyDescent="0.25">
      <c r="D402" s="160"/>
      <c r="E402" s="160"/>
      <c r="F402" s="160"/>
      <c r="G402" s="160"/>
      <c r="H402" s="163"/>
    </row>
    <row r="403" spans="4:8" x14ac:dyDescent="0.25">
      <c r="D403" s="160"/>
      <c r="E403" s="160"/>
      <c r="F403" s="160"/>
      <c r="G403" s="160"/>
      <c r="H403" s="163"/>
    </row>
    <row r="404" spans="4:8" x14ac:dyDescent="0.25">
      <c r="D404" s="160"/>
      <c r="E404" s="160"/>
      <c r="F404" s="160"/>
      <c r="G404" s="160"/>
      <c r="H404" s="163"/>
    </row>
    <row r="405" spans="4:8" x14ac:dyDescent="0.25">
      <c r="D405" s="160"/>
      <c r="E405" s="160"/>
      <c r="F405" s="160"/>
      <c r="G405" s="160"/>
      <c r="H405" s="163"/>
    </row>
    <row r="406" spans="4:8" x14ac:dyDescent="0.25">
      <c r="D406" s="160"/>
      <c r="E406" s="160"/>
      <c r="F406" s="160"/>
      <c r="G406" s="160"/>
      <c r="H406" s="163"/>
    </row>
    <row r="407" spans="4:8" x14ac:dyDescent="0.25">
      <c r="D407" s="160"/>
      <c r="E407" s="160"/>
      <c r="F407" s="160"/>
      <c r="G407" s="160"/>
      <c r="H407" s="163"/>
    </row>
    <row r="408" spans="4:8" x14ac:dyDescent="0.25">
      <c r="D408" s="160"/>
      <c r="E408" s="160"/>
      <c r="F408" s="160"/>
      <c r="G408" s="160"/>
      <c r="H408" s="163"/>
    </row>
    <row r="409" spans="4:8" x14ac:dyDescent="0.25">
      <c r="D409" s="160"/>
      <c r="E409" s="160"/>
      <c r="F409" s="160"/>
      <c r="G409" s="160"/>
      <c r="H409" s="163"/>
    </row>
    <row r="410" spans="4:8" x14ac:dyDescent="0.25">
      <c r="D410" s="160"/>
      <c r="E410" s="160"/>
      <c r="F410" s="160"/>
      <c r="G410" s="160"/>
      <c r="H410" s="163"/>
    </row>
    <row r="411" spans="4:8" x14ac:dyDescent="0.25">
      <c r="D411" s="160"/>
      <c r="E411" s="160"/>
      <c r="F411" s="160"/>
      <c r="G411" s="160"/>
      <c r="H411" s="163"/>
    </row>
    <row r="412" spans="4:8" x14ac:dyDescent="0.25">
      <c r="D412" s="160"/>
      <c r="E412" s="160"/>
      <c r="F412" s="160"/>
      <c r="G412" s="160"/>
      <c r="H412" s="163"/>
    </row>
    <row r="413" spans="4:8" x14ac:dyDescent="0.25">
      <c r="D413" s="160"/>
      <c r="E413" s="160"/>
      <c r="F413" s="160"/>
      <c r="G413" s="160"/>
      <c r="H413" s="163"/>
    </row>
    <row r="414" spans="4:8" x14ac:dyDescent="0.25">
      <c r="D414" s="160"/>
      <c r="E414" s="160"/>
      <c r="F414" s="160"/>
      <c r="G414" s="160"/>
      <c r="H414" s="163"/>
    </row>
    <row r="415" spans="4:8" x14ac:dyDescent="0.25">
      <c r="D415" s="160"/>
      <c r="E415" s="160"/>
      <c r="F415" s="160"/>
      <c r="G415" s="160"/>
      <c r="H415" s="163"/>
    </row>
    <row r="416" spans="4:8" x14ac:dyDescent="0.25">
      <c r="D416" s="160"/>
      <c r="E416" s="160"/>
      <c r="F416" s="160"/>
      <c r="G416" s="160"/>
      <c r="H416" s="163"/>
    </row>
    <row r="417" spans="4:8" x14ac:dyDescent="0.25">
      <c r="D417" s="160"/>
      <c r="E417" s="160"/>
      <c r="F417" s="160"/>
      <c r="G417" s="160"/>
      <c r="H417" s="163"/>
    </row>
    <row r="418" spans="4:8" x14ac:dyDescent="0.25">
      <c r="D418" s="160"/>
      <c r="E418" s="160"/>
      <c r="F418" s="160"/>
      <c r="G418" s="160"/>
      <c r="H418" s="163"/>
    </row>
    <row r="419" spans="4:8" x14ac:dyDescent="0.25">
      <c r="D419" s="160"/>
      <c r="E419" s="160"/>
      <c r="F419" s="160"/>
      <c r="G419" s="160"/>
      <c r="H419" s="163"/>
    </row>
    <row r="420" spans="4:8" x14ac:dyDescent="0.25">
      <c r="D420" s="160"/>
      <c r="E420" s="160"/>
      <c r="F420" s="160"/>
      <c r="G420" s="160"/>
      <c r="H420" s="163"/>
    </row>
    <row r="421" spans="4:8" x14ac:dyDescent="0.25">
      <c r="D421" s="160"/>
      <c r="E421" s="160"/>
      <c r="F421" s="160"/>
      <c r="G421" s="160"/>
      <c r="H421" s="163"/>
    </row>
    <row r="422" spans="4:8" x14ac:dyDescent="0.25">
      <c r="D422" s="160"/>
      <c r="E422" s="160"/>
      <c r="F422" s="160"/>
      <c r="G422" s="160"/>
      <c r="H422" s="163"/>
    </row>
    <row r="423" spans="4:8" x14ac:dyDescent="0.25">
      <c r="D423" s="160"/>
      <c r="E423" s="160"/>
      <c r="F423" s="160"/>
      <c r="G423" s="160"/>
      <c r="H423" s="163"/>
    </row>
    <row r="424" spans="4:8" x14ac:dyDescent="0.25">
      <c r="D424" s="160"/>
      <c r="E424" s="160"/>
      <c r="F424" s="160"/>
      <c r="G424" s="160"/>
      <c r="H424" s="163"/>
    </row>
    <row r="425" spans="4:8" x14ac:dyDescent="0.25">
      <c r="D425" s="160"/>
      <c r="E425" s="160"/>
      <c r="F425" s="160"/>
      <c r="G425" s="160"/>
      <c r="H425" s="163"/>
    </row>
    <row r="426" spans="4:8" x14ac:dyDescent="0.25">
      <c r="D426" s="160"/>
      <c r="E426" s="160"/>
      <c r="F426" s="160"/>
      <c r="G426" s="160"/>
      <c r="H426" s="163"/>
    </row>
    <row r="427" spans="4:8" x14ac:dyDescent="0.25">
      <c r="D427" s="160"/>
      <c r="E427" s="160"/>
      <c r="F427" s="160"/>
      <c r="G427" s="160"/>
      <c r="H427" s="163"/>
    </row>
    <row r="428" spans="4:8" x14ac:dyDescent="0.25">
      <c r="D428" s="160"/>
      <c r="E428" s="160"/>
      <c r="F428" s="160"/>
      <c r="G428" s="160"/>
      <c r="H428" s="163"/>
    </row>
    <row r="429" spans="4:8" x14ac:dyDescent="0.25">
      <c r="D429" s="160"/>
      <c r="E429" s="160"/>
      <c r="F429" s="160"/>
      <c r="G429" s="160"/>
      <c r="H429" s="163"/>
    </row>
    <row r="430" spans="4:8" x14ac:dyDescent="0.25">
      <c r="D430" s="160"/>
      <c r="E430" s="160"/>
      <c r="F430" s="160"/>
      <c r="G430" s="160"/>
      <c r="H430" s="163"/>
    </row>
    <row r="431" spans="4:8" x14ac:dyDescent="0.25">
      <c r="D431" s="160"/>
      <c r="E431" s="160"/>
      <c r="F431" s="160"/>
      <c r="G431" s="160"/>
      <c r="H431" s="163"/>
    </row>
    <row r="432" spans="4:8" x14ac:dyDescent="0.25">
      <c r="D432" s="160"/>
      <c r="E432" s="160"/>
      <c r="F432" s="160"/>
      <c r="G432" s="160"/>
      <c r="H432" s="163"/>
    </row>
    <row r="433" spans="4:8" x14ac:dyDescent="0.25">
      <c r="D433" s="160"/>
      <c r="E433" s="160"/>
      <c r="F433" s="160"/>
      <c r="G433" s="160"/>
      <c r="H433" s="163"/>
    </row>
    <row r="434" spans="4:8" x14ac:dyDescent="0.25">
      <c r="D434" s="160"/>
      <c r="E434" s="160"/>
      <c r="F434" s="160"/>
      <c r="G434" s="160"/>
      <c r="H434" s="163"/>
    </row>
    <row r="435" spans="4:8" x14ac:dyDescent="0.25">
      <c r="D435" s="160"/>
      <c r="E435" s="160"/>
      <c r="F435" s="160"/>
      <c r="G435" s="160"/>
      <c r="H435" s="163"/>
    </row>
    <row r="436" spans="4:8" x14ac:dyDescent="0.25">
      <c r="D436" s="160"/>
      <c r="E436" s="160"/>
      <c r="F436" s="160"/>
      <c r="G436" s="160"/>
      <c r="H436" s="163"/>
    </row>
    <row r="437" spans="4:8" x14ac:dyDescent="0.25">
      <c r="D437" s="160"/>
      <c r="E437" s="160"/>
      <c r="F437" s="160"/>
      <c r="G437" s="160"/>
      <c r="H437" s="163"/>
    </row>
    <row r="438" spans="4:8" x14ac:dyDescent="0.25">
      <c r="D438" s="160"/>
      <c r="E438" s="160"/>
      <c r="F438" s="160"/>
      <c r="G438" s="160"/>
      <c r="H438" s="163"/>
    </row>
    <row r="439" spans="4:8" x14ac:dyDescent="0.25">
      <c r="D439" s="160"/>
      <c r="E439" s="160"/>
      <c r="F439" s="160"/>
      <c r="G439" s="160"/>
      <c r="H439" s="163"/>
    </row>
    <row r="440" spans="4:8" x14ac:dyDescent="0.25">
      <c r="D440" s="160"/>
      <c r="E440" s="160"/>
      <c r="F440" s="160"/>
      <c r="G440" s="160"/>
      <c r="H440" s="163"/>
    </row>
    <row r="441" spans="4:8" x14ac:dyDescent="0.25">
      <c r="D441" s="160"/>
      <c r="E441" s="160"/>
      <c r="F441" s="160"/>
      <c r="G441" s="160"/>
      <c r="H441" s="163"/>
    </row>
    <row r="442" spans="4:8" x14ac:dyDescent="0.25">
      <c r="D442" s="160"/>
      <c r="E442" s="160"/>
      <c r="F442" s="160"/>
      <c r="G442" s="160"/>
      <c r="H442" s="163"/>
    </row>
    <row r="443" spans="4:8" x14ac:dyDescent="0.25">
      <c r="D443" s="163"/>
      <c r="E443" s="163"/>
      <c r="F443" s="163"/>
      <c r="G443" s="163"/>
      <c r="H443" s="163"/>
    </row>
    <row r="444" spans="4:8" x14ac:dyDescent="0.25">
      <c r="D444" s="163"/>
      <c r="E444" s="163"/>
      <c r="F444" s="163"/>
      <c r="G444" s="163"/>
      <c r="H444" s="163"/>
    </row>
    <row r="445" spans="4:8" x14ac:dyDescent="0.25">
      <c r="D445" s="163"/>
      <c r="E445" s="163"/>
      <c r="F445" s="163"/>
      <c r="G445" s="163"/>
      <c r="H445" s="163"/>
    </row>
    <row r="446" spans="4:8" x14ac:dyDescent="0.25">
      <c r="D446" s="163"/>
      <c r="E446" s="163"/>
      <c r="F446" s="163"/>
      <c r="G446" s="163"/>
      <c r="H446" s="163"/>
    </row>
    <row r="447" spans="4:8" x14ac:dyDescent="0.25">
      <c r="D447" s="163"/>
      <c r="E447" s="163"/>
      <c r="F447" s="163"/>
      <c r="G447" s="163"/>
      <c r="H447" s="163"/>
    </row>
    <row r="448" spans="4:8" x14ac:dyDescent="0.25">
      <c r="D448" s="163"/>
      <c r="E448" s="163"/>
      <c r="F448" s="163"/>
      <c r="G448" s="163"/>
      <c r="H448" s="163"/>
    </row>
    <row r="449" spans="4:8" x14ac:dyDescent="0.25">
      <c r="D449" s="163"/>
      <c r="E449" s="163"/>
      <c r="F449" s="163"/>
      <c r="G449" s="163"/>
      <c r="H449" s="163"/>
    </row>
    <row r="450" spans="4:8" x14ac:dyDescent="0.25">
      <c r="D450" s="163"/>
      <c r="E450" s="163"/>
      <c r="F450" s="163"/>
      <c r="G450" s="163"/>
      <c r="H450" s="163"/>
    </row>
    <row r="451" spans="4:8" x14ac:dyDescent="0.25">
      <c r="D451" s="163"/>
      <c r="E451" s="163"/>
      <c r="F451" s="163"/>
      <c r="G451" s="163"/>
      <c r="H451" s="163"/>
    </row>
    <row r="452" spans="4:8" x14ac:dyDescent="0.25">
      <c r="D452" s="163"/>
      <c r="E452" s="163"/>
      <c r="F452" s="163"/>
      <c r="G452" s="163"/>
      <c r="H452" s="163"/>
    </row>
    <row r="453" spans="4:8" x14ac:dyDescent="0.25">
      <c r="D453" s="163"/>
      <c r="E453" s="163"/>
      <c r="F453" s="163"/>
      <c r="G453" s="163"/>
      <c r="H453" s="163"/>
    </row>
    <row r="454" spans="4:8" x14ac:dyDescent="0.25">
      <c r="D454" s="163"/>
      <c r="E454" s="163"/>
      <c r="F454" s="163"/>
      <c r="G454" s="163"/>
      <c r="H454" s="163"/>
    </row>
    <row r="455" spans="4:8" x14ac:dyDescent="0.25">
      <c r="D455" s="163"/>
      <c r="E455" s="163"/>
      <c r="F455" s="163"/>
      <c r="G455" s="163"/>
      <c r="H455" s="163"/>
    </row>
    <row r="456" spans="4:8" x14ac:dyDescent="0.25">
      <c r="D456" s="163"/>
      <c r="E456" s="163"/>
      <c r="F456" s="163"/>
      <c r="G456" s="163"/>
      <c r="H456" s="163"/>
    </row>
    <row r="457" spans="4:8" x14ac:dyDescent="0.25">
      <c r="D457" s="163"/>
      <c r="E457" s="163"/>
      <c r="F457" s="163"/>
      <c r="G457" s="163"/>
      <c r="H457" s="163"/>
    </row>
    <row r="458" spans="4:8" x14ac:dyDescent="0.25">
      <c r="D458" s="163"/>
      <c r="E458" s="163"/>
      <c r="F458" s="163"/>
      <c r="G458" s="163"/>
      <c r="H458" s="163"/>
    </row>
    <row r="459" spans="4:8" x14ac:dyDescent="0.25">
      <c r="D459" s="163"/>
      <c r="E459" s="163"/>
      <c r="F459" s="163"/>
      <c r="G459" s="163"/>
      <c r="H459" s="163"/>
    </row>
    <row r="460" spans="4:8" x14ac:dyDescent="0.25">
      <c r="D460" s="163"/>
      <c r="E460" s="163"/>
      <c r="F460" s="163"/>
      <c r="G460" s="163"/>
      <c r="H460" s="163"/>
    </row>
    <row r="461" spans="4:8" x14ac:dyDescent="0.25">
      <c r="D461" s="163"/>
      <c r="E461" s="163"/>
      <c r="F461" s="163"/>
      <c r="G461" s="163"/>
      <c r="H461" s="163"/>
    </row>
    <row r="462" spans="4:8" x14ac:dyDescent="0.25">
      <c r="D462" s="163"/>
      <c r="E462" s="163"/>
      <c r="F462" s="163"/>
      <c r="G462" s="163"/>
      <c r="H462" s="163"/>
    </row>
    <row r="463" spans="4:8" x14ac:dyDescent="0.25">
      <c r="D463" s="163"/>
      <c r="E463" s="163"/>
      <c r="F463" s="163"/>
      <c r="G463" s="163"/>
      <c r="H463" s="163"/>
    </row>
    <row r="464" spans="4:8" x14ac:dyDescent="0.25">
      <c r="D464" s="163"/>
      <c r="E464" s="163"/>
      <c r="F464" s="163"/>
      <c r="G464" s="163"/>
      <c r="H464" s="163"/>
    </row>
    <row r="465" spans="4:8" x14ac:dyDescent="0.25">
      <c r="D465" s="163"/>
      <c r="E465" s="163"/>
      <c r="F465" s="163"/>
      <c r="G465" s="163"/>
      <c r="H465" s="163"/>
    </row>
  </sheetData>
  <customSheetViews>
    <customSheetView guid="{500C2F4F-1743-499A-A051-20565DBF52B2}" scale="80" showPageBreaks="1" printArea="1" view="pageBreakPreview">
      <selection activeCell="AJ15" sqref="AJ15"/>
      <pageMargins left="0.78740157480314965" right="0.39370078740157483" top="0.78740157480314965" bottom="0.78740157480314965" header="0.51181102362204722" footer="0.51181102362204722"/>
      <printOptions horizontalCentered="1"/>
      <pageSetup paperSize="9" scale="80" orientation="landscape" r:id="rId1"/>
      <headerFooter alignWithMargins="0"/>
    </customSheetView>
  </customSheetViews>
  <mergeCells count="23">
    <mergeCell ref="A12:AH12"/>
    <mergeCell ref="A13:AH13"/>
    <mergeCell ref="A4:AH4"/>
    <mergeCell ref="A5:AH5"/>
    <mergeCell ref="A7:AH7"/>
    <mergeCell ref="A8:AH8"/>
    <mergeCell ref="A10:AH10"/>
    <mergeCell ref="A41:I41"/>
    <mergeCell ref="O18:S18"/>
    <mergeCell ref="A14:I14"/>
    <mergeCell ref="A15:A19"/>
    <mergeCell ref="D15:D19"/>
    <mergeCell ref="A39:C39"/>
    <mergeCell ref="E17:I17"/>
    <mergeCell ref="J17:AH17"/>
    <mergeCell ref="B15:B19"/>
    <mergeCell ref="C15:C19"/>
    <mergeCell ref="T18:X18"/>
    <mergeCell ref="Y18:AC18"/>
    <mergeCell ref="AD18:AH18"/>
    <mergeCell ref="E18:I18"/>
    <mergeCell ref="J18:N18"/>
    <mergeCell ref="E15:AH16"/>
  </mergeCells>
  <printOptions horizontalCentered="1"/>
  <pageMargins left="0.78740157480314965" right="0.39370078740157483" top="0.78740157480314965" bottom="0.78740157480314965" header="0.51181102362204722" footer="0.51181102362204722"/>
  <pageSetup paperSize="9" scale="37" orientation="landscape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D465"/>
  <sheetViews>
    <sheetView view="pageBreakPreview" zoomScale="55" zoomScaleNormal="60" zoomScaleSheetLayoutView="55" workbookViewId="0">
      <selection activeCell="E15" sqref="E15:BV16"/>
    </sheetView>
  </sheetViews>
  <sheetFormatPr defaultColWidth="9" defaultRowHeight="15.75" x14ac:dyDescent="0.25"/>
  <cols>
    <col min="1" max="1" width="9.875" style="1" customWidth="1"/>
    <col min="2" max="2" width="31.25" style="1" customWidth="1"/>
    <col min="3" max="3" width="16.125" style="1" customWidth="1"/>
    <col min="4" max="4" width="24.375" style="1" customWidth="1"/>
    <col min="5" max="74" width="5.875" style="1" customWidth="1"/>
    <col min="75" max="81" width="6.125" style="1" customWidth="1"/>
    <col min="82" max="82" width="16" style="1" customWidth="1"/>
    <col min="83" max="16384" width="9" style="1"/>
  </cols>
  <sheetData>
    <row r="1" spans="1:82" ht="18.75" x14ac:dyDescent="0.25">
      <c r="Z1" s="2"/>
      <c r="CD1" s="9" t="s">
        <v>60</v>
      </c>
    </row>
    <row r="2" spans="1:82" ht="18.75" x14ac:dyDescent="0.3">
      <c r="Z2" s="2"/>
      <c r="CD2" s="12" t="s">
        <v>0</v>
      </c>
    </row>
    <row r="3" spans="1:82" ht="18.75" x14ac:dyDescent="0.3">
      <c r="Z3" s="2"/>
      <c r="CD3" s="12" t="s">
        <v>910</v>
      </c>
    </row>
    <row r="4" spans="1:82" s="8" customFormat="1" ht="18.75" customHeight="1" x14ac:dyDescent="0.25">
      <c r="A4" s="373" t="s">
        <v>896</v>
      </c>
      <c r="B4" s="373"/>
      <c r="C4" s="373"/>
      <c r="D4" s="373"/>
      <c r="E4" s="373"/>
      <c r="F4" s="373"/>
      <c r="G4" s="373"/>
      <c r="H4" s="373"/>
      <c r="I4" s="373"/>
      <c r="J4" s="373"/>
      <c r="K4" s="373"/>
      <c r="L4" s="373"/>
      <c r="M4" s="373"/>
      <c r="N4" s="373"/>
      <c r="O4" s="373"/>
      <c r="P4" s="373"/>
      <c r="Q4" s="373"/>
      <c r="R4" s="373"/>
      <c r="S4" s="373"/>
      <c r="T4" s="373"/>
      <c r="U4" s="373"/>
      <c r="V4" s="373"/>
      <c r="W4" s="373"/>
      <c r="X4" s="373"/>
      <c r="Y4" s="373"/>
      <c r="Z4" s="373"/>
      <c r="AA4" s="373"/>
      <c r="AB4" s="373"/>
      <c r="AC4" s="373"/>
      <c r="AD4" s="373"/>
      <c r="AE4" s="373"/>
      <c r="AF4" s="373"/>
      <c r="AG4" s="373"/>
      <c r="AH4" s="373"/>
      <c r="AI4" s="373"/>
      <c r="AJ4" s="373"/>
      <c r="AK4" s="373"/>
      <c r="AL4" s="373"/>
      <c r="AM4" s="373"/>
    </row>
    <row r="5" spans="1:82" ht="18.75" customHeight="1" x14ac:dyDescent="0.3">
      <c r="A5" s="374" t="s">
        <v>1000</v>
      </c>
      <c r="B5" s="374"/>
      <c r="C5" s="374"/>
      <c r="D5" s="374"/>
      <c r="E5" s="374"/>
      <c r="F5" s="374"/>
      <c r="G5" s="374"/>
      <c r="H5" s="374"/>
      <c r="I5" s="374"/>
      <c r="J5" s="374"/>
      <c r="K5" s="374"/>
      <c r="L5" s="374"/>
      <c r="M5" s="374"/>
      <c r="N5" s="374"/>
      <c r="O5" s="374"/>
      <c r="P5" s="374"/>
      <c r="Q5" s="374"/>
      <c r="R5" s="374"/>
      <c r="S5" s="374"/>
      <c r="T5" s="374"/>
      <c r="U5" s="374"/>
      <c r="V5" s="374"/>
      <c r="W5" s="374"/>
      <c r="X5" s="374"/>
      <c r="Y5" s="374"/>
      <c r="Z5" s="374"/>
      <c r="AA5" s="374"/>
      <c r="AB5" s="374"/>
      <c r="AC5" s="374"/>
      <c r="AD5" s="374"/>
      <c r="AE5" s="374"/>
      <c r="AF5" s="374"/>
      <c r="AG5" s="374"/>
      <c r="AH5" s="374"/>
      <c r="AI5" s="374"/>
      <c r="AJ5" s="374"/>
      <c r="AK5" s="374"/>
      <c r="AL5" s="374"/>
      <c r="AM5" s="374"/>
    </row>
    <row r="6" spans="1:82" ht="18.75" x14ac:dyDescent="0.3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</row>
    <row r="7" spans="1:82" ht="18.75" customHeight="1" x14ac:dyDescent="0.3">
      <c r="A7" s="374" t="s">
        <v>933</v>
      </c>
      <c r="B7" s="374"/>
      <c r="C7" s="374"/>
      <c r="D7" s="374"/>
      <c r="E7" s="374"/>
      <c r="F7" s="374"/>
      <c r="G7" s="374"/>
      <c r="H7" s="374"/>
      <c r="I7" s="374"/>
      <c r="J7" s="374"/>
      <c r="K7" s="374"/>
      <c r="L7" s="374"/>
      <c r="M7" s="374"/>
      <c r="N7" s="374"/>
      <c r="O7" s="374"/>
      <c r="P7" s="374"/>
      <c r="Q7" s="374"/>
      <c r="R7" s="374"/>
      <c r="S7" s="374"/>
      <c r="T7" s="374"/>
      <c r="U7" s="374"/>
      <c r="V7" s="374"/>
      <c r="W7" s="374"/>
      <c r="X7" s="374"/>
      <c r="Y7" s="374"/>
      <c r="Z7" s="374"/>
      <c r="AA7" s="374"/>
      <c r="AB7" s="374"/>
      <c r="AC7" s="374"/>
      <c r="AD7" s="374"/>
      <c r="AE7" s="374"/>
      <c r="AF7" s="374"/>
      <c r="AG7" s="374"/>
      <c r="AH7" s="374"/>
      <c r="AI7" s="374"/>
      <c r="AJ7" s="374"/>
      <c r="AK7" s="374"/>
      <c r="AL7" s="374"/>
      <c r="AM7" s="374"/>
    </row>
    <row r="8" spans="1:82" ht="15.75" customHeight="1" x14ac:dyDescent="0.25">
      <c r="A8" s="386" t="s">
        <v>79</v>
      </c>
      <c r="B8" s="386"/>
      <c r="C8" s="386"/>
      <c r="D8" s="386"/>
      <c r="E8" s="386"/>
      <c r="F8" s="386"/>
      <c r="G8" s="386"/>
      <c r="H8" s="386"/>
      <c r="I8" s="386"/>
      <c r="J8" s="386"/>
      <c r="K8" s="386"/>
      <c r="L8" s="386"/>
      <c r="M8" s="386"/>
      <c r="N8" s="386"/>
      <c r="O8" s="386"/>
      <c r="P8" s="386"/>
      <c r="Q8" s="386"/>
      <c r="R8" s="386"/>
      <c r="S8" s="386"/>
      <c r="T8" s="386"/>
      <c r="U8" s="386"/>
      <c r="V8" s="386"/>
      <c r="W8" s="386"/>
      <c r="X8" s="386"/>
      <c r="Y8" s="386"/>
      <c r="Z8" s="386"/>
      <c r="AA8" s="386"/>
      <c r="AB8" s="386"/>
      <c r="AC8" s="386"/>
      <c r="AD8" s="386"/>
      <c r="AE8" s="386"/>
      <c r="AF8" s="386"/>
      <c r="AG8" s="386"/>
      <c r="AH8" s="386"/>
      <c r="AI8" s="386"/>
      <c r="AJ8" s="386"/>
      <c r="AK8" s="386"/>
      <c r="AL8" s="386"/>
      <c r="AM8" s="386"/>
    </row>
    <row r="9" spans="1:82" x14ac:dyDescent="0.25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</row>
    <row r="10" spans="1:82" ht="18.75" x14ac:dyDescent="0.3">
      <c r="A10" s="375" t="s">
        <v>994</v>
      </c>
      <c r="B10" s="375"/>
      <c r="C10" s="375"/>
      <c r="D10" s="375"/>
      <c r="E10" s="375"/>
      <c r="F10" s="375"/>
      <c r="G10" s="375"/>
      <c r="H10" s="375"/>
      <c r="I10" s="375"/>
      <c r="J10" s="375"/>
      <c r="K10" s="375"/>
      <c r="L10" s="375"/>
      <c r="M10" s="375"/>
      <c r="N10" s="375"/>
      <c r="O10" s="375"/>
      <c r="P10" s="375"/>
      <c r="Q10" s="375"/>
      <c r="R10" s="375"/>
      <c r="S10" s="375"/>
      <c r="T10" s="375"/>
      <c r="U10" s="375"/>
      <c r="V10" s="375"/>
      <c r="W10" s="375"/>
      <c r="X10" s="375"/>
      <c r="Y10" s="375"/>
      <c r="Z10" s="375"/>
      <c r="AA10" s="375"/>
      <c r="AB10" s="375"/>
      <c r="AC10" s="375"/>
      <c r="AD10" s="375"/>
      <c r="AE10" s="375"/>
      <c r="AF10" s="375"/>
      <c r="AG10" s="375"/>
      <c r="AH10" s="375"/>
      <c r="AI10" s="375"/>
      <c r="AJ10" s="375"/>
      <c r="AK10" s="375"/>
      <c r="AL10" s="375"/>
      <c r="AM10" s="375"/>
    </row>
    <row r="11" spans="1:82" ht="18.75" x14ac:dyDescent="0.3">
      <c r="AB11" s="12"/>
    </row>
    <row r="12" spans="1:82" ht="18.75" x14ac:dyDescent="0.25">
      <c r="A12" s="371" t="s">
        <v>55</v>
      </c>
      <c r="B12" s="371"/>
      <c r="C12" s="371"/>
      <c r="D12" s="371"/>
      <c r="E12" s="371"/>
      <c r="F12" s="371"/>
      <c r="G12" s="371"/>
      <c r="H12" s="371"/>
      <c r="I12" s="371"/>
      <c r="J12" s="371"/>
      <c r="K12" s="371"/>
      <c r="L12" s="371"/>
      <c r="M12" s="371"/>
      <c r="N12" s="371"/>
      <c r="O12" s="371"/>
      <c r="P12" s="371"/>
      <c r="Q12" s="371"/>
      <c r="R12" s="371"/>
      <c r="S12" s="371"/>
      <c r="T12" s="371"/>
      <c r="U12" s="371"/>
      <c r="V12" s="371"/>
      <c r="W12" s="371"/>
      <c r="X12" s="371"/>
      <c r="Y12" s="371"/>
      <c r="Z12" s="371"/>
      <c r="AA12" s="371"/>
      <c r="AB12" s="371"/>
      <c r="AC12" s="371"/>
      <c r="AD12" s="371"/>
      <c r="AE12" s="371"/>
      <c r="AF12" s="371"/>
      <c r="AG12" s="371"/>
      <c r="AH12" s="371"/>
      <c r="AI12" s="371"/>
      <c r="AJ12" s="371"/>
      <c r="AK12" s="371"/>
      <c r="AL12" s="371"/>
      <c r="AM12" s="371"/>
    </row>
    <row r="13" spans="1:82" x14ac:dyDescent="0.25">
      <c r="A13" s="372" t="s">
        <v>67</v>
      </c>
      <c r="B13" s="372"/>
      <c r="C13" s="372"/>
      <c r="D13" s="372"/>
      <c r="E13" s="372"/>
      <c r="F13" s="372"/>
      <c r="G13" s="372"/>
      <c r="H13" s="372"/>
      <c r="I13" s="372"/>
      <c r="J13" s="372"/>
      <c r="K13" s="372"/>
      <c r="L13" s="372"/>
      <c r="M13" s="372"/>
      <c r="N13" s="372"/>
      <c r="O13" s="372"/>
      <c r="P13" s="372"/>
      <c r="Q13" s="372"/>
      <c r="R13" s="372"/>
      <c r="S13" s="372"/>
      <c r="T13" s="372"/>
      <c r="U13" s="372"/>
      <c r="V13" s="372"/>
      <c r="W13" s="372"/>
      <c r="X13" s="372"/>
      <c r="Y13" s="372"/>
      <c r="Z13" s="372"/>
      <c r="AA13" s="372"/>
      <c r="AB13" s="372"/>
      <c r="AC13" s="372"/>
      <c r="AD13" s="372"/>
      <c r="AE13" s="372"/>
      <c r="AF13" s="372"/>
      <c r="AG13" s="372"/>
      <c r="AH13" s="372"/>
      <c r="AI13" s="372"/>
      <c r="AJ13" s="372"/>
      <c r="AK13" s="372"/>
      <c r="AL13" s="372"/>
      <c r="AM13" s="372"/>
    </row>
    <row r="14" spans="1:82" ht="18.75" x14ac:dyDescent="0.3">
      <c r="A14" s="363"/>
      <c r="B14" s="363"/>
      <c r="C14" s="363"/>
      <c r="D14" s="363"/>
      <c r="E14" s="363"/>
      <c r="F14" s="363"/>
      <c r="G14" s="363"/>
      <c r="H14" s="363"/>
      <c r="I14" s="363"/>
      <c r="J14" s="363"/>
      <c r="K14" s="363"/>
      <c r="L14" s="363"/>
      <c r="M14" s="363"/>
      <c r="N14" s="363"/>
      <c r="O14" s="363"/>
      <c r="P14" s="363"/>
      <c r="Q14" s="363"/>
      <c r="R14" s="363"/>
      <c r="S14" s="363"/>
      <c r="T14" s="363"/>
      <c r="U14" s="363"/>
      <c r="V14" s="363"/>
      <c r="W14" s="363"/>
      <c r="X14" s="363"/>
      <c r="Y14" s="363"/>
      <c r="Z14" s="363"/>
      <c r="AA14" s="363"/>
      <c r="AB14" s="363"/>
      <c r="AC14" s="363"/>
      <c r="AD14" s="363"/>
      <c r="AE14" s="363"/>
      <c r="AF14" s="363"/>
      <c r="AG14" s="363"/>
      <c r="AH14" s="363"/>
      <c r="AI14" s="363"/>
      <c r="AJ14" s="363"/>
      <c r="AK14" s="363"/>
      <c r="AL14" s="363"/>
      <c r="AM14" s="363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</row>
    <row r="15" spans="1:82" ht="30" customHeight="1" x14ac:dyDescent="0.25">
      <c r="A15" s="346" t="s">
        <v>64</v>
      </c>
      <c r="B15" s="364" t="s">
        <v>18</v>
      </c>
      <c r="C15" s="364" t="s">
        <v>5</v>
      </c>
      <c r="D15" s="346" t="s">
        <v>168</v>
      </c>
      <c r="E15" s="376" t="s">
        <v>1003</v>
      </c>
      <c r="F15" s="377"/>
      <c r="G15" s="377"/>
      <c r="H15" s="377"/>
      <c r="I15" s="377"/>
      <c r="J15" s="377"/>
      <c r="K15" s="377"/>
      <c r="L15" s="377"/>
      <c r="M15" s="377"/>
      <c r="N15" s="377"/>
      <c r="O15" s="377"/>
      <c r="P15" s="377"/>
      <c r="Q15" s="377"/>
      <c r="R15" s="377"/>
      <c r="S15" s="377"/>
      <c r="T15" s="377"/>
      <c r="U15" s="377"/>
      <c r="V15" s="377"/>
      <c r="W15" s="377"/>
      <c r="X15" s="377"/>
      <c r="Y15" s="377"/>
      <c r="Z15" s="377"/>
      <c r="AA15" s="377"/>
      <c r="AB15" s="377"/>
      <c r="AC15" s="377"/>
      <c r="AD15" s="377"/>
      <c r="AE15" s="377"/>
      <c r="AF15" s="377"/>
      <c r="AG15" s="377"/>
      <c r="AH15" s="377"/>
      <c r="AI15" s="377"/>
      <c r="AJ15" s="377"/>
      <c r="AK15" s="377"/>
      <c r="AL15" s="377"/>
      <c r="AM15" s="377"/>
      <c r="AN15" s="377"/>
      <c r="AO15" s="377"/>
      <c r="AP15" s="377"/>
      <c r="AQ15" s="377"/>
      <c r="AR15" s="377"/>
      <c r="AS15" s="377"/>
      <c r="AT15" s="377"/>
      <c r="AU15" s="377"/>
      <c r="AV15" s="377"/>
      <c r="AW15" s="377"/>
      <c r="AX15" s="377"/>
      <c r="AY15" s="377"/>
      <c r="AZ15" s="377"/>
      <c r="BA15" s="377"/>
      <c r="BB15" s="377"/>
      <c r="BC15" s="377"/>
      <c r="BD15" s="377"/>
      <c r="BE15" s="377"/>
      <c r="BF15" s="377"/>
      <c r="BG15" s="377"/>
      <c r="BH15" s="377"/>
      <c r="BI15" s="377"/>
      <c r="BJ15" s="377"/>
      <c r="BK15" s="377"/>
      <c r="BL15" s="377"/>
      <c r="BM15" s="377"/>
      <c r="BN15" s="377"/>
      <c r="BO15" s="377"/>
      <c r="BP15" s="377"/>
      <c r="BQ15" s="377"/>
      <c r="BR15" s="377"/>
      <c r="BS15" s="377"/>
      <c r="BT15" s="377"/>
      <c r="BU15" s="377"/>
      <c r="BV15" s="378"/>
      <c r="BW15" s="365" t="s">
        <v>854</v>
      </c>
      <c r="BX15" s="366"/>
      <c r="BY15" s="366"/>
      <c r="BZ15" s="366"/>
      <c r="CA15" s="366"/>
      <c r="CB15" s="366"/>
      <c r="CC15" s="367"/>
      <c r="CD15" s="382" t="s">
        <v>80</v>
      </c>
    </row>
    <row r="16" spans="1:82" ht="30" customHeight="1" x14ac:dyDescent="0.25">
      <c r="A16" s="347"/>
      <c r="B16" s="364"/>
      <c r="C16" s="364"/>
      <c r="D16" s="347"/>
      <c r="E16" s="379"/>
      <c r="F16" s="380"/>
      <c r="G16" s="380"/>
      <c r="H16" s="380"/>
      <c r="I16" s="380"/>
      <c r="J16" s="380"/>
      <c r="K16" s="380"/>
      <c r="L16" s="380"/>
      <c r="M16" s="380"/>
      <c r="N16" s="380"/>
      <c r="O16" s="380"/>
      <c r="P16" s="380"/>
      <c r="Q16" s="380"/>
      <c r="R16" s="380"/>
      <c r="S16" s="380"/>
      <c r="T16" s="380"/>
      <c r="U16" s="380"/>
      <c r="V16" s="380"/>
      <c r="W16" s="380"/>
      <c r="X16" s="380"/>
      <c r="Y16" s="380"/>
      <c r="Z16" s="380"/>
      <c r="AA16" s="380"/>
      <c r="AB16" s="380"/>
      <c r="AC16" s="380"/>
      <c r="AD16" s="380"/>
      <c r="AE16" s="380"/>
      <c r="AF16" s="380"/>
      <c r="AG16" s="380"/>
      <c r="AH16" s="380"/>
      <c r="AI16" s="380"/>
      <c r="AJ16" s="380"/>
      <c r="AK16" s="380"/>
      <c r="AL16" s="380"/>
      <c r="AM16" s="380"/>
      <c r="AN16" s="380"/>
      <c r="AO16" s="380"/>
      <c r="AP16" s="380"/>
      <c r="AQ16" s="380"/>
      <c r="AR16" s="380"/>
      <c r="AS16" s="380"/>
      <c r="AT16" s="380"/>
      <c r="AU16" s="380"/>
      <c r="AV16" s="380"/>
      <c r="AW16" s="380"/>
      <c r="AX16" s="380"/>
      <c r="AY16" s="380"/>
      <c r="AZ16" s="380"/>
      <c r="BA16" s="380"/>
      <c r="BB16" s="380"/>
      <c r="BC16" s="380"/>
      <c r="BD16" s="380"/>
      <c r="BE16" s="380"/>
      <c r="BF16" s="380"/>
      <c r="BG16" s="380"/>
      <c r="BH16" s="380"/>
      <c r="BI16" s="380"/>
      <c r="BJ16" s="380"/>
      <c r="BK16" s="380"/>
      <c r="BL16" s="380"/>
      <c r="BM16" s="380"/>
      <c r="BN16" s="380"/>
      <c r="BO16" s="380"/>
      <c r="BP16" s="380"/>
      <c r="BQ16" s="380"/>
      <c r="BR16" s="380"/>
      <c r="BS16" s="380"/>
      <c r="BT16" s="380"/>
      <c r="BU16" s="380"/>
      <c r="BV16" s="381"/>
      <c r="BW16" s="383"/>
      <c r="BX16" s="384"/>
      <c r="BY16" s="384"/>
      <c r="BZ16" s="384"/>
      <c r="CA16" s="384"/>
      <c r="CB16" s="384"/>
      <c r="CC16" s="385"/>
      <c r="CD16" s="382"/>
    </row>
    <row r="17" spans="1:82" ht="39" customHeight="1" x14ac:dyDescent="0.25">
      <c r="A17" s="347"/>
      <c r="B17" s="364"/>
      <c r="C17" s="364"/>
      <c r="D17" s="347"/>
      <c r="E17" s="362" t="s">
        <v>9</v>
      </c>
      <c r="F17" s="362"/>
      <c r="G17" s="362"/>
      <c r="H17" s="362"/>
      <c r="I17" s="362"/>
      <c r="J17" s="362"/>
      <c r="K17" s="362"/>
      <c r="L17" s="362"/>
      <c r="M17" s="362"/>
      <c r="N17" s="362"/>
      <c r="O17" s="362"/>
      <c r="P17" s="362"/>
      <c r="Q17" s="362"/>
      <c r="R17" s="362"/>
      <c r="S17" s="362"/>
      <c r="T17" s="362"/>
      <c r="U17" s="362"/>
      <c r="V17" s="362"/>
      <c r="W17" s="362"/>
      <c r="X17" s="362"/>
      <c r="Y17" s="362"/>
      <c r="Z17" s="362"/>
      <c r="AA17" s="362"/>
      <c r="AB17" s="362"/>
      <c r="AC17" s="362"/>
      <c r="AD17" s="362"/>
      <c r="AE17" s="362"/>
      <c r="AF17" s="362"/>
      <c r="AG17" s="362"/>
      <c r="AH17" s="362"/>
      <c r="AI17" s="362"/>
      <c r="AJ17" s="362"/>
      <c r="AK17" s="362"/>
      <c r="AL17" s="362"/>
      <c r="AM17" s="362"/>
      <c r="AN17" s="362" t="s">
        <v>10</v>
      </c>
      <c r="AO17" s="362"/>
      <c r="AP17" s="362"/>
      <c r="AQ17" s="362"/>
      <c r="AR17" s="362"/>
      <c r="AS17" s="362"/>
      <c r="AT17" s="362"/>
      <c r="AU17" s="362"/>
      <c r="AV17" s="362"/>
      <c r="AW17" s="362"/>
      <c r="AX17" s="362"/>
      <c r="AY17" s="362"/>
      <c r="AZ17" s="362"/>
      <c r="BA17" s="362"/>
      <c r="BB17" s="362"/>
      <c r="BC17" s="362"/>
      <c r="BD17" s="362"/>
      <c r="BE17" s="362"/>
      <c r="BF17" s="362"/>
      <c r="BG17" s="362"/>
      <c r="BH17" s="362"/>
      <c r="BI17" s="362"/>
      <c r="BJ17" s="362"/>
      <c r="BK17" s="362"/>
      <c r="BL17" s="362"/>
      <c r="BM17" s="362"/>
      <c r="BN17" s="362"/>
      <c r="BO17" s="362"/>
      <c r="BP17" s="362"/>
      <c r="BQ17" s="362"/>
      <c r="BR17" s="362"/>
      <c r="BS17" s="362"/>
      <c r="BT17" s="362"/>
      <c r="BU17" s="362"/>
      <c r="BV17" s="362"/>
      <c r="BW17" s="383"/>
      <c r="BX17" s="384"/>
      <c r="BY17" s="384"/>
      <c r="BZ17" s="384"/>
      <c r="CA17" s="384"/>
      <c r="CB17" s="384"/>
      <c r="CC17" s="385"/>
      <c r="CD17" s="382"/>
    </row>
    <row r="18" spans="1:82" ht="30" customHeight="1" x14ac:dyDescent="0.25">
      <c r="A18" s="347"/>
      <c r="B18" s="364"/>
      <c r="C18" s="364"/>
      <c r="D18" s="347"/>
      <c r="E18" s="362" t="s">
        <v>12</v>
      </c>
      <c r="F18" s="362"/>
      <c r="G18" s="362"/>
      <c r="H18" s="362"/>
      <c r="I18" s="362"/>
      <c r="J18" s="362"/>
      <c r="K18" s="362"/>
      <c r="L18" s="362" t="s">
        <v>73</v>
      </c>
      <c r="M18" s="362"/>
      <c r="N18" s="362"/>
      <c r="O18" s="362"/>
      <c r="P18" s="362"/>
      <c r="Q18" s="362"/>
      <c r="R18" s="362"/>
      <c r="S18" s="362" t="s">
        <v>74</v>
      </c>
      <c r="T18" s="362"/>
      <c r="U18" s="362"/>
      <c r="V18" s="362"/>
      <c r="W18" s="362"/>
      <c r="X18" s="362"/>
      <c r="Y18" s="362"/>
      <c r="Z18" s="362" t="s">
        <v>75</v>
      </c>
      <c r="AA18" s="362"/>
      <c r="AB18" s="362"/>
      <c r="AC18" s="362"/>
      <c r="AD18" s="362"/>
      <c r="AE18" s="362"/>
      <c r="AF18" s="362"/>
      <c r="AG18" s="362" t="s">
        <v>76</v>
      </c>
      <c r="AH18" s="362"/>
      <c r="AI18" s="362"/>
      <c r="AJ18" s="362"/>
      <c r="AK18" s="362"/>
      <c r="AL18" s="362"/>
      <c r="AM18" s="362"/>
      <c r="AN18" s="362" t="s">
        <v>12</v>
      </c>
      <c r="AO18" s="362"/>
      <c r="AP18" s="362"/>
      <c r="AQ18" s="362"/>
      <c r="AR18" s="362"/>
      <c r="AS18" s="362"/>
      <c r="AT18" s="362"/>
      <c r="AU18" s="362" t="s">
        <v>73</v>
      </c>
      <c r="AV18" s="362"/>
      <c r="AW18" s="362"/>
      <c r="AX18" s="362"/>
      <c r="AY18" s="362"/>
      <c r="AZ18" s="362"/>
      <c r="BA18" s="362"/>
      <c r="BB18" s="362" t="s">
        <v>74</v>
      </c>
      <c r="BC18" s="362"/>
      <c r="BD18" s="362"/>
      <c r="BE18" s="362"/>
      <c r="BF18" s="362"/>
      <c r="BG18" s="362"/>
      <c r="BH18" s="362"/>
      <c r="BI18" s="362" t="s">
        <v>75</v>
      </c>
      <c r="BJ18" s="362"/>
      <c r="BK18" s="362"/>
      <c r="BL18" s="362"/>
      <c r="BM18" s="362"/>
      <c r="BN18" s="362"/>
      <c r="BO18" s="362"/>
      <c r="BP18" s="362" t="s">
        <v>76</v>
      </c>
      <c r="BQ18" s="362"/>
      <c r="BR18" s="362"/>
      <c r="BS18" s="362"/>
      <c r="BT18" s="362"/>
      <c r="BU18" s="362"/>
      <c r="BV18" s="362"/>
      <c r="BW18" s="368"/>
      <c r="BX18" s="369"/>
      <c r="BY18" s="369"/>
      <c r="BZ18" s="369"/>
      <c r="CA18" s="369"/>
      <c r="CB18" s="369"/>
      <c r="CC18" s="370"/>
      <c r="CD18" s="382"/>
    </row>
    <row r="19" spans="1:82" ht="96.75" customHeight="1" x14ac:dyDescent="0.25">
      <c r="A19" s="348"/>
      <c r="B19" s="364"/>
      <c r="C19" s="364"/>
      <c r="D19" s="348"/>
      <c r="E19" s="48" t="s">
        <v>2</v>
      </c>
      <c r="F19" s="48" t="s">
        <v>3</v>
      </c>
      <c r="G19" s="48" t="s">
        <v>245</v>
      </c>
      <c r="H19" s="48" t="s">
        <v>246</v>
      </c>
      <c r="I19" s="48" t="s">
        <v>6</v>
      </c>
      <c r="J19" s="48" t="s">
        <v>1</v>
      </c>
      <c r="K19" s="19" t="s">
        <v>11</v>
      </c>
      <c r="L19" s="48" t="s">
        <v>2</v>
      </c>
      <c r="M19" s="48" t="s">
        <v>3</v>
      </c>
      <c r="N19" s="48" t="s">
        <v>245</v>
      </c>
      <c r="O19" s="48" t="s">
        <v>246</v>
      </c>
      <c r="P19" s="48" t="s">
        <v>6</v>
      </c>
      <c r="Q19" s="48" t="s">
        <v>1</v>
      </c>
      <c r="R19" s="19" t="s">
        <v>11</v>
      </c>
      <c r="S19" s="48" t="s">
        <v>2</v>
      </c>
      <c r="T19" s="48" t="s">
        <v>3</v>
      </c>
      <c r="U19" s="48" t="s">
        <v>245</v>
      </c>
      <c r="V19" s="48" t="s">
        <v>246</v>
      </c>
      <c r="W19" s="48" t="s">
        <v>6</v>
      </c>
      <c r="X19" s="48" t="s">
        <v>1</v>
      </c>
      <c r="Y19" s="19" t="s">
        <v>11</v>
      </c>
      <c r="Z19" s="48" t="s">
        <v>2</v>
      </c>
      <c r="AA19" s="48" t="s">
        <v>3</v>
      </c>
      <c r="AB19" s="48" t="s">
        <v>245</v>
      </c>
      <c r="AC19" s="48" t="s">
        <v>246</v>
      </c>
      <c r="AD19" s="48" t="s">
        <v>6</v>
      </c>
      <c r="AE19" s="48" t="s">
        <v>1</v>
      </c>
      <c r="AF19" s="19" t="s">
        <v>11</v>
      </c>
      <c r="AG19" s="48" t="s">
        <v>2</v>
      </c>
      <c r="AH19" s="48" t="s">
        <v>3</v>
      </c>
      <c r="AI19" s="48" t="s">
        <v>245</v>
      </c>
      <c r="AJ19" s="48" t="s">
        <v>246</v>
      </c>
      <c r="AK19" s="48" t="s">
        <v>6</v>
      </c>
      <c r="AL19" s="48" t="s">
        <v>1</v>
      </c>
      <c r="AM19" s="19" t="s">
        <v>11</v>
      </c>
      <c r="AN19" s="48" t="s">
        <v>2</v>
      </c>
      <c r="AO19" s="48" t="s">
        <v>3</v>
      </c>
      <c r="AP19" s="48" t="s">
        <v>245</v>
      </c>
      <c r="AQ19" s="48" t="s">
        <v>246</v>
      </c>
      <c r="AR19" s="48" t="s">
        <v>6</v>
      </c>
      <c r="AS19" s="48" t="s">
        <v>1</v>
      </c>
      <c r="AT19" s="19" t="s">
        <v>11</v>
      </c>
      <c r="AU19" s="48" t="s">
        <v>2</v>
      </c>
      <c r="AV19" s="48" t="s">
        <v>3</v>
      </c>
      <c r="AW19" s="48" t="s">
        <v>245</v>
      </c>
      <c r="AX19" s="48" t="s">
        <v>246</v>
      </c>
      <c r="AY19" s="48" t="s">
        <v>6</v>
      </c>
      <c r="AZ19" s="48" t="s">
        <v>1</v>
      </c>
      <c r="BA19" s="19" t="s">
        <v>11</v>
      </c>
      <c r="BB19" s="48" t="s">
        <v>2</v>
      </c>
      <c r="BC19" s="48" t="s">
        <v>3</v>
      </c>
      <c r="BD19" s="48" t="s">
        <v>245</v>
      </c>
      <c r="BE19" s="48" t="s">
        <v>246</v>
      </c>
      <c r="BF19" s="48" t="s">
        <v>6</v>
      </c>
      <c r="BG19" s="48" t="s">
        <v>1</v>
      </c>
      <c r="BH19" s="19" t="s">
        <v>11</v>
      </c>
      <c r="BI19" s="48" t="s">
        <v>2</v>
      </c>
      <c r="BJ19" s="48" t="s">
        <v>3</v>
      </c>
      <c r="BK19" s="48" t="s">
        <v>245</v>
      </c>
      <c r="BL19" s="48" t="s">
        <v>246</v>
      </c>
      <c r="BM19" s="48" t="s">
        <v>6</v>
      </c>
      <c r="BN19" s="48" t="s">
        <v>1</v>
      </c>
      <c r="BO19" s="19" t="s">
        <v>11</v>
      </c>
      <c r="BP19" s="48" t="s">
        <v>2</v>
      </c>
      <c r="BQ19" s="48" t="s">
        <v>3</v>
      </c>
      <c r="BR19" s="48" t="s">
        <v>245</v>
      </c>
      <c r="BS19" s="48" t="s">
        <v>246</v>
      </c>
      <c r="BT19" s="48" t="s">
        <v>6</v>
      </c>
      <c r="BU19" s="48" t="s">
        <v>1</v>
      </c>
      <c r="BV19" s="19" t="s">
        <v>11</v>
      </c>
      <c r="BW19" s="48" t="s">
        <v>2</v>
      </c>
      <c r="BX19" s="48" t="s">
        <v>3</v>
      </c>
      <c r="BY19" s="48" t="s">
        <v>245</v>
      </c>
      <c r="BZ19" s="48" t="s">
        <v>246</v>
      </c>
      <c r="CA19" s="48" t="s">
        <v>6</v>
      </c>
      <c r="CB19" s="48" t="s">
        <v>1</v>
      </c>
      <c r="CC19" s="19" t="s">
        <v>11</v>
      </c>
      <c r="CD19" s="382"/>
    </row>
    <row r="20" spans="1:82" x14ac:dyDescent="0.25">
      <c r="A20" s="75">
        <v>1</v>
      </c>
      <c r="B20" s="75">
        <v>2</v>
      </c>
      <c r="C20" s="75">
        <v>3</v>
      </c>
      <c r="D20" s="75">
        <v>4</v>
      </c>
      <c r="E20" s="75" t="s">
        <v>81</v>
      </c>
      <c r="F20" s="75" t="s">
        <v>82</v>
      </c>
      <c r="G20" s="75" t="s">
        <v>83</v>
      </c>
      <c r="H20" s="75" t="s">
        <v>84</v>
      </c>
      <c r="I20" s="75" t="s">
        <v>85</v>
      </c>
      <c r="J20" s="75" t="s">
        <v>86</v>
      </c>
      <c r="K20" s="75" t="s">
        <v>87</v>
      </c>
      <c r="L20" s="75" t="s">
        <v>88</v>
      </c>
      <c r="M20" s="76" t="s">
        <v>89</v>
      </c>
      <c r="N20" s="75" t="s">
        <v>90</v>
      </c>
      <c r="O20" s="75" t="s">
        <v>91</v>
      </c>
      <c r="P20" s="75" t="s">
        <v>92</v>
      </c>
      <c r="Q20" s="75" t="s">
        <v>93</v>
      </c>
      <c r="R20" s="75" t="s">
        <v>94</v>
      </c>
      <c r="S20" s="75" t="s">
        <v>95</v>
      </c>
      <c r="T20" s="75" t="s">
        <v>96</v>
      </c>
      <c r="U20" s="75" t="s">
        <v>97</v>
      </c>
      <c r="V20" s="75" t="s">
        <v>98</v>
      </c>
      <c r="W20" s="75" t="s">
        <v>99</v>
      </c>
      <c r="X20" s="75" t="s">
        <v>100</v>
      </c>
      <c r="Y20" s="75" t="s">
        <v>101</v>
      </c>
      <c r="Z20" s="75" t="s">
        <v>102</v>
      </c>
      <c r="AA20" s="75" t="s">
        <v>103</v>
      </c>
      <c r="AB20" s="75" t="s">
        <v>104</v>
      </c>
      <c r="AC20" s="75" t="s">
        <v>105</v>
      </c>
      <c r="AD20" s="75" t="s">
        <v>106</v>
      </c>
      <c r="AE20" s="75" t="s">
        <v>107</v>
      </c>
      <c r="AF20" s="75" t="s">
        <v>108</v>
      </c>
      <c r="AG20" s="75" t="s">
        <v>109</v>
      </c>
      <c r="AH20" s="75" t="s">
        <v>110</v>
      </c>
      <c r="AI20" s="75" t="s">
        <v>111</v>
      </c>
      <c r="AJ20" s="75" t="s">
        <v>112</v>
      </c>
      <c r="AK20" s="75" t="s">
        <v>113</v>
      </c>
      <c r="AL20" s="75" t="s">
        <v>114</v>
      </c>
      <c r="AM20" s="75" t="s">
        <v>115</v>
      </c>
      <c r="AN20" s="75" t="s">
        <v>116</v>
      </c>
      <c r="AO20" s="75" t="s">
        <v>117</v>
      </c>
      <c r="AP20" s="75" t="s">
        <v>118</v>
      </c>
      <c r="AQ20" s="75" t="s">
        <v>119</v>
      </c>
      <c r="AR20" s="75" t="s">
        <v>120</v>
      </c>
      <c r="AS20" s="75" t="s">
        <v>121</v>
      </c>
      <c r="AT20" s="75" t="s">
        <v>122</v>
      </c>
      <c r="AU20" s="75" t="s">
        <v>123</v>
      </c>
      <c r="AV20" s="75" t="s">
        <v>124</v>
      </c>
      <c r="AW20" s="75" t="s">
        <v>125</v>
      </c>
      <c r="AX20" s="75" t="s">
        <v>126</v>
      </c>
      <c r="AY20" s="75" t="s">
        <v>151</v>
      </c>
      <c r="AZ20" s="75" t="s">
        <v>128</v>
      </c>
      <c r="BA20" s="75" t="s">
        <v>129</v>
      </c>
      <c r="BB20" s="75" t="s">
        <v>130</v>
      </c>
      <c r="BC20" s="75" t="s">
        <v>131</v>
      </c>
      <c r="BD20" s="75" t="s">
        <v>132</v>
      </c>
      <c r="BE20" s="75" t="s">
        <v>133</v>
      </c>
      <c r="BF20" s="75" t="s">
        <v>134</v>
      </c>
      <c r="BG20" s="75" t="s">
        <v>135</v>
      </c>
      <c r="BH20" s="75" t="s">
        <v>136</v>
      </c>
      <c r="BI20" s="75" t="s">
        <v>137</v>
      </c>
      <c r="BJ20" s="75" t="s">
        <v>138</v>
      </c>
      <c r="BK20" s="75" t="s">
        <v>139</v>
      </c>
      <c r="BL20" s="75" t="s">
        <v>140</v>
      </c>
      <c r="BM20" s="75" t="s">
        <v>141</v>
      </c>
      <c r="BN20" s="75" t="s">
        <v>142</v>
      </c>
      <c r="BO20" s="75" t="s">
        <v>143</v>
      </c>
      <c r="BP20" s="75" t="s">
        <v>144</v>
      </c>
      <c r="BQ20" s="75" t="s">
        <v>145</v>
      </c>
      <c r="BR20" s="75" t="s">
        <v>146</v>
      </c>
      <c r="BS20" s="75" t="s">
        <v>147</v>
      </c>
      <c r="BT20" s="75" t="s">
        <v>148</v>
      </c>
      <c r="BU20" s="75" t="s">
        <v>149</v>
      </c>
      <c r="BV20" s="75" t="s">
        <v>150</v>
      </c>
      <c r="BW20" s="75" t="s">
        <v>157</v>
      </c>
      <c r="BX20" s="75" t="s">
        <v>158</v>
      </c>
      <c r="BY20" s="75" t="s">
        <v>159</v>
      </c>
      <c r="BZ20" s="75" t="s">
        <v>160</v>
      </c>
      <c r="CA20" s="75" t="s">
        <v>242</v>
      </c>
      <c r="CB20" s="75" t="s">
        <v>243</v>
      </c>
      <c r="CC20" s="75" t="s">
        <v>244</v>
      </c>
      <c r="CD20" s="75">
        <v>8</v>
      </c>
    </row>
    <row r="21" spans="1:82" s="163" customFormat="1" ht="126" x14ac:dyDescent="0.25">
      <c r="A21" s="201" t="s">
        <v>937</v>
      </c>
      <c r="B21" s="202" t="s">
        <v>938</v>
      </c>
      <c r="C21" s="197" t="s">
        <v>939</v>
      </c>
      <c r="D21" s="216" t="s">
        <v>442</v>
      </c>
      <c r="E21" s="216" t="s">
        <v>442</v>
      </c>
      <c r="F21" s="216" t="s">
        <v>442</v>
      </c>
      <c r="G21" s="216" t="s">
        <v>442</v>
      </c>
      <c r="H21" s="216" t="s">
        <v>442</v>
      </c>
      <c r="I21" s="216" t="s">
        <v>442</v>
      </c>
      <c r="J21" s="216" t="s">
        <v>442</v>
      </c>
      <c r="K21" s="216" t="s">
        <v>442</v>
      </c>
      <c r="L21" s="216" t="s">
        <v>442</v>
      </c>
      <c r="M21" s="216" t="s">
        <v>442</v>
      </c>
      <c r="N21" s="216" t="s">
        <v>442</v>
      </c>
      <c r="O21" s="216" t="s">
        <v>442</v>
      </c>
      <c r="P21" s="216" t="s">
        <v>442</v>
      </c>
      <c r="Q21" s="216" t="s">
        <v>442</v>
      </c>
      <c r="R21" s="216" t="s">
        <v>442</v>
      </c>
      <c r="S21" s="216" t="s">
        <v>442</v>
      </c>
      <c r="T21" s="216" t="s">
        <v>442</v>
      </c>
      <c r="U21" s="216" t="s">
        <v>442</v>
      </c>
      <c r="V21" s="216" t="s">
        <v>442</v>
      </c>
      <c r="W21" s="216" t="s">
        <v>442</v>
      </c>
      <c r="X21" s="216" t="s">
        <v>442</v>
      </c>
      <c r="Y21" s="216" t="s">
        <v>442</v>
      </c>
      <c r="Z21" s="216" t="s">
        <v>442</v>
      </c>
      <c r="AA21" s="216" t="s">
        <v>442</v>
      </c>
      <c r="AB21" s="216" t="s">
        <v>442</v>
      </c>
      <c r="AC21" s="216" t="s">
        <v>442</v>
      </c>
      <c r="AD21" s="216" t="s">
        <v>442</v>
      </c>
      <c r="AE21" s="216" t="s">
        <v>442</v>
      </c>
      <c r="AF21" s="216" t="s">
        <v>442</v>
      </c>
      <c r="AG21" s="216" t="s">
        <v>442</v>
      </c>
      <c r="AH21" s="216" t="s">
        <v>442</v>
      </c>
      <c r="AI21" s="216" t="s">
        <v>442</v>
      </c>
      <c r="AJ21" s="216" t="s">
        <v>442</v>
      </c>
      <c r="AK21" s="216" t="s">
        <v>442</v>
      </c>
      <c r="AL21" s="216" t="s">
        <v>442</v>
      </c>
      <c r="AM21" s="216" t="s">
        <v>442</v>
      </c>
      <c r="AN21" s="216" t="s">
        <v>442</v>
      </c>
      <c r="AO21" s="216" t="s">
        <v>442</v>
      </c>
      <c r="AP21" s="216" t="s">
        <v>442</v>
      </c>
      <c r="AQ21" s="216" t="s">
        <v>442</v>
      </c>
      <c r="AR21" s="216" t="s">
        <v>442</v>
      </c>
      <c r="AS21" s="216" t="s">
        <v>442</v>
      </c>
      <c r="AT21" s="216" t="s">
        <v>442</v>
      </c>
      <c r="AU21" s="216" t="s">
        <v>442</v>
      </c>
      <c r="AV21" s="216" t="s">
        <v>442</v>
      </c>
      <c r="AW21" s="216" t="s">
        <v>442</v>
      </c>
      <c r="AX21" s="216" t="s">
        <v>442</v>
      </c>
      <c r="AY21" s="216" t="s">
        <v>442</v>
      </c>
      <c r="AZ21" s="216" t="s">
        <v>442</v>
      </c>
      <c r="BA21" s="216" t="s">
        <v>442</v>
      </c>
      <c r="BB21" s="216" t="s">
        <v>442</v>
      </c>
      <c r="BC21" s="216" t="s">
        <v>442</v>
      </c>
      <c r="BD21" s="216" t="s">
        <v>442</v>
      </c>
      <c r="BE21" s="216" t="s">
        <v>442</v>
      </c>
      <c r="BF21" s="216" t="s">
        <v>442</v>
      </c>
      <c r="BG21" s="216" t="s">
        <v>442</v>
      </c>
      <c r="BH21" s="216" t="s">
        <v>442</v>
      </c>
      <c r="BI21" s="216" t="s">
        <v>442</v>
      </c>
      <c r="BJ21" s="216" t="s">
        <v>442</v>
      </c>
      <c r="BK21" s="216" t="s">
        <v>442</v>
      </c>
      <c r="BL21" s="216" t="s">
        <v>442</v>
      </c>
      <c r="BM21" s="216" t="s">
        <v>442</v>
      </c>
      <c r="BN21" s="216" t="s">
        <v>442</v>
      </c>
      <c r="BO21" s="216" t="s">
        <v>442</v>
      </c>
      <c r="BP21" s="216" t="s">
        <v>442</v>
      </c>
      <c r="BQ21" s="216" t="s">
        <v>442</v>
      </c>
      <c r="BR21" s="216" t="s">
        <v>442</v>
      </c>
      <c r="BS21" s="216" t="s">
        <v>442</v>
      </c>
      <c r="BT21" s="216" t="s">
        <v>442</v>
      </c>
      <c r="BU21" s="216" t="s">
        <v>442</v>
      </c>
      <c r="BV21" s="216" t="s">
        <v>442</v>
      </c>
      <c r="BW21" s="216" t="s">
        <v>442</v>
      </c>
      <c r="BX21" s="216" t="s">
        <v>442</v>
      </c>
      <c r="BY21" s="216" t="s">
        <v>442</v>
      </c>
      <c r="BZ21" s="216" t="s">
        <v>442</v>
      </c>
      <c r="CA21" s="216" t="s">
        <v>442</v>
      </c>
      <c r="CB21" s="216" t="s">
        <v>442</v>
      </c>
      <c r="CC21" s="216" t="s">
        <v>442</v>
      </c>
      <c r="CD21" s="217"/>
    </row>
    <row r="22" spans="1:82" s="163" customFormat="1" ht="141.75" x14ac:dyDescent="0.25">
      <c r="A22" s="201" t="s">
        <v>940</v>
      </c>
      <c r="B22" s="202" t="s">
        <v>941</v>
      </c>
      <c r="C22" s="197" t="s">
        <v>942</v>
      </c>
      <c r="D22" s="216" t="s">
        <v>442</v>
      </c>
      <c r="E22" s="216" t="s">
        <v>442</v>
      </c>
      <c r="F22" s="216" t="s">
        <v>442</v>
      </c>
      <c r="G22" s="216" t="s">
        <v>442</v>
      </c>
      <c r="H22" s="216" t="s">
        <v>442</v>
      </c>
      <c r="I22" s="216" t="s">
        <v>442</v>
      </c>
      <c r="J22" s="216" t="s">
        <v>442</v>
      </c>
      <c r="K22" s="216" t="s">
        <v>442</v>
      </c>
      <c r="L22" s="216" t="s">
        <v>442</v>
      </c>
      <c r="M22" s="216" t="s">
        <v>442</v>
      </c>
      <c r="N22" s="216" t="s">
        <v>442</v>
      </c>
      <c r="O22" s="216" t="s">
        <v>442</v>
      </c>
      <c r="P22" s="216" t="s">
        <v>442</v>
      </c>
      <c r="Q22" s="216" t="s">
        <v>442</v>
      </c>
      <c r="R22" s="216" t="s">
        <v>442</v>
      </c>
      <c r="S22" s="216" t="s">
        <v>442</v>
      </c>
      <c r="T22" s="216" t="s">
        <v>442</v>
      </c>
      <c r="U22" s="216" t="s">
        <v>442</v>
      </c>
      <c r="V22" s="216" t="s">
        <v>442</v>
      </c>
      <c r="W22" s="216" t="s">
        <v>442</v>
      </c>
      <c r="X22" s="216" t="s">
        <v>442</v>
      </c>
      <c r="Y22" s="216" t="s">
        <v>442</v>
      </c>
      <c r="Z22" s="216" t="s">
        <v>442</v>
      </c>
      <c r="AA22" s="216" t="s">
        <v>442</v>
      </c>
      <c r="AB22" s="216" t="s">
        <v>442</v>
      </c>
      <c r="AC22" s="216" t="s">
        <v>442</v>
      </c>
      <c r="AD22" s="216" t="s">
        <v>442</v>
      </c>
      <c r="AE22" s="216" t="s">
        <v>442</v>
      </c>
      <c r="AF22" s="216" t="s">
        <v>442</v>
      </c>
      <c r="AG22" s="216" t="s">
        <v>442</v>
      </c>
      <c r="AH22" s="216" t="s">
        <v>442</v>
      </c>
      <c r="AI22" s="216" t="s">
        <v>442</v>
      </c>
      <c r="AJ22" s="216" t="s">
        <v>442</v>
      </c>
      <c r="AK22" s="216" t="s">
        <v>442</v>
      </c>
      <c r="AL22" s="216" t="s">
        <v>442</v>
      </c>
      <c r="AM22" s="216" t="s">
        <v>442</v>
      </c>
      <c r="AN22" s="216" t="s">
        <v>442</v>
      </c>
      <c r="AO22" s="216" t="s">
        <v>442</v>
      </c>
      <c r="AP22" s="216" t="s">
        <v>442</v>
      </c>
      <c r="AQ22" s="216" t="s">
        <v>442</v>
      </c>
      <c r="AR22" s="216" t="s">
        <v>442</v>
      </c>
      <c r="AS22" s="216" t="s">
        <v>442</v>
      </c>
      <c r="AT22" s="216" t="s">
        <v>442</v>
      </c>
      <c r="AU22" s="216" t="s">
        <v>442</v>
      </c>
      <c r="AV22" s="216" t="s">
        <v>442</v>
      </c>
      <c r="AW22" s="216" t="s">
        <v>442</v>
      </c>
      <c r="AX22" s="216" t="s">
        <v>442</v>
      </c>
      <c r="AY22" s="216" t="s">
        <v>442</v>
      </c>
      <c r="AZ22" s="216" t="s">
        <v>442</v>
      </c>
      <c r="BA22" s="216" t="s">
        <v>442</v>
      </c>
      <c r="BB22" s="216" t="s">
        <v>442</v>
      </c>
      <c r="BC22" s="216" t="s">
        <v>442</v>
      </c>
      <c r="BD22" s="216" t="s">
        <v>442</v>
      </c>
      <c r="BE22" s="216" t="s">
        <v>442</v>
      </c>
      <c r="BF22" s="216" t="s">
        <v>442</v>
      </c>
      <c r="BG22" s="216" t="s">
        <v>442</v>
      </c>
      <c r="BH22" s="216" t="s">
        <v>442</v>
      </c>
      <c r="BI22" s="216" t="s">
        <v>442</v>
      </c>
      <c r="BJ22" s="216" t="s">
        <v>442</v>
      </c>
      <c r="BK22" s="216" t="s">
        <v>442</v>
      </c>
      <c r="BL22" s="216" t="s">
        <v>442</v>
      </c>
      <c r="BM22" s="216" t="s">
        <v>442</v>
      </c>
      <c r="BN22" s="216" t="s">
        <v>442</v>
      </c>
      <c r="BO22" s="216" t="s">
        <v>442</v>
      </c>
      <c r="BP22" s="216" t="s">
        <v>442</v>
      </c>
      <c r="BQ22" s="216" t="s">
        <v>442</v>
      </c>
      <c r="BR22" s="216" t="s">
        <v>442</v>
      </c>
      <c r="BS22" s="216" t="s">
        <v>442</v>
      </c>
      <c r="BT22" s="216" t="s">
        <v>442</v>
      </c>
      <c r="BU22" s="216" t="s">
        <v>442</v>
      </c>
      <c r="BV22" s="216" t="s">
        <v>442</v>
      </c>
      <c r="BW22" s="216" t="s">
        <v>442</v>
      </c>
      <c r="BX22" s="216" t="s">
        <v>442</v>
      </c>
      <c r="BY22" s="216" t="s">
        <v>442</v>
      </c>
      <c r="BZ22" s="216" t="s">
        <v>442</v>
      </c>
      <c r="CA22" s="216" t="s">
        <v>442</v>
      </c>
      <c r="CB22" s="216" t="s">
        <v>442</v>
      </c>
      <c r="CC22" s="216" t="s">
        <v>442</v>
      </c>
      <c r="CD22" s="217"/>
    </row>
    <row r="23" spans="1:82" s="163" customFormat="1" ht="126" x14ac:dyDescent="0.25">
      <c r="A23" s="195" t="s">
        <v>943</v>
      </c>
      <c r="B23" s="196" t="s">
        <v>944</v>
      </c>
      <c r="C23" s="197" t="s">
        <v>926</v>
      </c>
      <c r="D23" s="216" t="s">
        <v>442</v>
      </c>
      <c r="E23" s="216" t="s">
        <v>442</v>
      </c>
      <c r="F23" s="216" t="s">
        <v>442</v>
      </c>
      <c r="G23" s="216" t="s">
        <v>442</v>
      </c>
      <c r="H23" s="216" t="s">
        <v>442</v>
      </c>
      <c r="I23" s="216" t="s">
        <v>442</v>
      </c>
      <c r="J23" s="216" t="s">
        <v>442</v>
      </c>
      <c r="K23" s="216" t="s">
        <v>442</v>
      </c>
      <c r="L23" s="216" t="s">
        <v>442</v>
      </c>
      <c r="M23" s="216" t="s">
        <v>442</v>
      </c>
      <c r="N23" s="216" t="s">
        <v>442</v>
      </c>
      <c r="O23" s="216" t="s">
        <v>442</v>
      </c>
      <c r="P23" s="216" t="s">
        <v>442</v>
      </c>
      <c r="Q23" s="216" t="s">
        <v>442</v>
      </c>
      <c r="R23" s="216" t="s">
        <v>442</v>
      </c>
      <c r="S23" s="216" t="s">
        <v>442</v>
      </c>
      <c r="T23" s="216" t="s">
        <v>442</v>
      </c>
      <c r="U23" s="216" t="s">
        <v>442</v>
      </c>
      <c r="V23" s="216" t="s">
        <v>442</v>
      </c>
      <c r="W23" s="216" t="s">
        <v>442</v>
      </c>
      <c r="X23" s="216" t="s">
        <v>442</v>
      </c>
      <c r="Y23" s="216" t="s">
        <v>442</v>
      </c>
      <c r="Z23" s="216" t="s">
        <v>442</v>
      </c>
      <c r="AA23" s="216" t="s">
        <v>442</v>
      </c>
      <c r="AB23" s="216" t="s">
        <v>442</v>
      </c>
      <c r="AC23" s="216" t="s">
        <v>442</v>
      </c>
      <c r="AD23" s="216" t="s">
        <v>442</v>
      </c>
      <c r="AE23" s="216" t="s">
        <v>442</v>
      </c>
      <c r="AF23" s="216" t="s">
        <v>442</v>
      </c>
      <c r="AG23" s="216" t="s">
        <v>442</v>
      </c>
      <c r="AH23" s="216" t="s">
        <v>442</v>
      </c>
      <c r="AI23" s="216" t="s">
        <v>442</v>
      </c>
      <c r="AJ23" s="216" t="s">
        <v>442</v>
      </c>
      <c r="AK23" s="216" t="s">
        <v>442</v>
      </c>
      <c r="AL23" s="216" t="s">
        <v>442</v>
      </c>
      <c r="AM23" s="216" t="s">
        <v>442</v>
      </c>
      <c r="AN23" s="216" t="s">
        <v>442</v>
      </c>
      <c r="AO23" s="216" t="s">
        <v>442</v>
      </c>
      <c r="AP23" s="216" t="s">
        <v>442</v>
      </c>
      <c r="AQ23" s="216" t="s">
        <v>442</v>
      </c>
      <c r="AR23" s="216" t="s">
        <v>442</v>
      </c>
      <c r="AS23" s="216" t="s">
        <v>442</v>
      </c>
      <c r="AT23" s="216" t="s">
        <v>442</v>
      </c>
      <c r="AU23" s="216" t="s">
        <v>442</v>
      </c>
      <c r="AV23" s="216" t="s">
        <v>442</v>
      </c>
      <c r="AW23" s="216" t="s">
        <v>442</v>
      </c>
      <c r="AX23" s="216" t="s">
        <v>442</v>
      </c>
      <c r="AY23" s="216" t="s">
        <v>442</v>
      </c>
      <c r="AZ23" s="216" t="s">
        <v>442</v>
      </c>
      <c r="BA23" s="216" t="s">
        <v>442</v>
      </c>
      <c r="BB23" s="216" t="s">
        <v>442</v>
      </c>
      <c r="BC23" s="216" t="s">
        <v>442</v>
      </c>
      <c r="BD23" s="216" t="s">
        <v>442</v>
      </c>
      <c r="BE23" s="216" t="s">
        <v>442</v>
      </c>
      <c r="BF23" s="216" t="s">
        <v>442</v>
      </c>
      <c r="BG23" s="216" t="s">
        <v>442</v>
      </c>
      <c r="BH23" s="216" t="s">
        <v>442</v>
      </c>
      <c r="BI23" s="216" t="s">
        <v>442</v>
      </c>
      <c r="BJ23" s="216" t="s">
        <v>442</v>
      </c>
      <c r="BK23" s="216" t="s">
        <v>442</v>
      </c>
      <c r="BL23" s="216" t="s">
        <v>442</v>
      </c>
      <c r="BM23" s="216" t="s">
        <v>442</v>
      </c>
      <c r="BN23" s="216" t="s">
        <v>442</v>
      </c>
      <c r="BO23" s="216" t="s">
        <v>442</v>
      </c>
      <c r="BP23" s="216" t="s">
        <v>442</v>
      </c>
      <c r="BQ23" s="216" t="s">
        <v>442</v>
      </c>
      <c r="BR23" s="216" t="s">
        <v>442</v>
      </c>
      <c r="BS23" s="216" t="s">
        <v>442</v>
      </c>
      <c r="BT23" s="216" t="s">
        <v>442</v>
      </c>
      <c r="BU23" s="216" t="s">
        <v>442</v>
      </c>
      <c r="BV23" s="216" t="s">
        <v>442</v>
      </c>
      <c r="BW23" s="216" t="s">
        <v>442</v>
      </c>
      <c r="BX23" s="216" t="s">
        <v>442</v>
      </c>
      <c r="BY23" s="216" t="s">
        <v>442</v>
      </c>
      <c r="BZ23" s="216" t="s">
        <v>442</v>
      </c>
      <c r="CA23" s="216" t="s">
        <v>442</v>
      </c>
      <c r="CB23" s="216" t="s">
        <v>442</v>
      </c>
      <c r="CC23" s="216" t="s">
        <v>442</v>
      </c>
      <c r="CD23" s="217"/>
    </row>
    <row r="24" spans="1:82" s="163" customFormat="1" ht="126" x14ac:dyDescent="0.25">
      <c r="A24" s="195" t="s">
        <v>945</v>
      </c>
      <c r="B24" s="196" t="s">
        <v>946</v>
      </c>
      <c r="C24" s="197" t="s">
        <v>927</v>
      </c>
      <c r="D24" s="216" t="s">
        <v>442</v>
      </c>
      <c r="E24" s="216" t="s">
        <v>442</v>
      </c>
      <c r="F24" s="216" t="s">
        <v>442</v>
      </c>
      <c r="G24" s="216" t="s">
        <v>442</v>
      </c>
      <c r="H24" s="216" t="s">
        <v>442</v>
      </c>
      <c r="I24" s="216" t="s">
        <v>442</v>
      </c>
      <c r="J24" s="216" t="s">
        <v>442</v>
      </c>
      <c r="K24" s="216" t="s">
        <v>442</v>
      </c>
      <c r="L24" s="216" t="s">
        <v>442</v>
      </c>
      <c r="M24" s="216" t="s">
        <v>442</v>
      </c>
      <c r="N24" s="216" t="s">
        <v>442</v>
      </c>
      <c r="O24" s="216" t="s">
        <v>442</v>
      </c>
      <c r="P24" s="216" t="s">
        <v>442</v>
      </c>
      <c r="Q24" s="216" t="s">
        <v>442</v>
      </c>
      <c r="R24" s="216" t="s">
        <v>442</v>
      </c>
      <c r="S24" s="216" t="s">
        <v>442</v>
      </c>
      <c r="T24" s="216" t="s">
        <v>442</v>
      </c>
      <c r="U24" s="216" t="s">
        <v>442</v>
      </c>
      <c r="V24" s="216" t="s">
        <v>442</v>
      </c>
      <c r="W24" s="216" t="s">
        <v>442</v>
      </c>
      <c r="X24" s="216" t="s">
        <v>442</v>
      </c>
      <c r="Y24" s="216" t="s">
        <v>442</v>
      </c>
      <c r="Z24" s="216" t="s">
        <v>442</v>
      </c>
      <c r="AA24" s="216" t="s">
        <v>442</v>
      </c>
      <c r="AB24" s="216" t="s">
        <v>442</v>
      </c>
      <c r="AC24" s="216" t="s">
        <v>442</v>
      </c>
      <c r="AD24" s="216" t="s">
        <v>442</v>
      </c>
      <c r="AE24" s="216" t="s">
        <v>442</v>
      </c>
      <c r="AF24" s="216" t="s">
        <v>442</v>
      </c>
      <c r="AG24" s="216" t="s">
        <v>442</v>
      </c>
      <c r="AH24" s="216" t="s">
        <v>442</v>
      </c>
      <c r="AI24" s="216" t="s">
        <v>442</v>
      </c>
      <c r="AJ24" s="216" t="s">
        <v>442</v>
      </c>
      <c r="AK24" s="216" t="s">
        <v>442</v>
      </c>
      <c r="AL24" s="216" t="s">
        <v>442</v>
      </c>
      <c r="AM24" s="216" t="s">
        <v>442</v>
      </c>
      <c r="AN24" s="216" t="s">
        <v>442</v>
      </c>
      <c r="AO24" s="216" t="s">
        <v>442</v>
      </c>
      <c r="AP24" s="216" t="s">
        <v>442</v>
      </c>
      <c r="AQ24" s="216" t="s">
        <v>442</v>
      </c>
      <c r="AR24" s="216" t="s">
        <v>442</v>
      </c>
      <c r="AS24" s="216" t="s">
        <v>442</v>
      </c>
      <c r="AT24" s="216" t="s">
        <v>442</v>
      </c>
      <c r="AU24" s="216" t="s">
        <v>442</v>
      </c>
      <c r="AV24" s="216" t="s">
        <v>442</v>
      </c>
      <c r="AW24" s="216" t="s">
        <v>442</v>
      </c>
      <c r="AX24" s="216" t="s">
        <v>442</v>
      </c>
      <c r="AY24" s="216" t="s">
        <v>442</v>
      </c>
      <c r="AZ24" s="216" t="s">
        <v>442</v>
      </c>
      <c r="BA24" s="216" t="s">
        <v>442</v>
      </c>
      <c r="BB24" s="216" t="s">
        <v>442</v>
      </c>
      <c r="BC24" s="216" t="s">
        <v>442</v>
      </c>
      <c r="BD24" s="216" t="s">
        <v>442</v>
      </c>
      <c r="BE24" s="216" t="s">
        <v>442</v>
      </c>
      <c r="BF24" s="216" t="s">
        <v>442</v>
      </c>
      <c r="BG24" s="216" t="s">
        <v>442</v>
      </c>
      <c r="BH24" s="216" t="s">
        <v>442</v>
      </c>
      <c r="BI24" s="216" t="s">
        <v>442</v>
      </c>
      <c r="BJ24" s="216" t="s">
        <v>442</v>
      </c>
      <c r="BK24" s="216" t="s">
        <v>442</v>
      </c>
      <c r="BL24" s="216" t="s">
        <v>442</v>
      </c>
      <c r="BM24" s="216" t="s">
        <v>442</v>
      </c>
      <c r="BN24" s="216" t="s">
        <v>442</v>
      </c>
      <c r="BO24" s="216" t="s">
        <v>442</v>
      </c>
      <c r="BP24" s="216" t="s">
        <v>442</v>
      </c>
      <c r="BQ24" s="216" t="s">
        <v>442</v>
      </c>
      <c r="BR24" s="216" t="s">
        <v>442</v>
      </c>
      <c r="BS24" s="216" t="s">
        <v>442</v>
      </c>
      <c r="BT24" s="216" t="s">
        <v>442</v>
      </c>
      <c r="BU24" s="216" t="s">
        <v>442</v>
      </c>
      <c r="BV24" s="216" t="s">
        <v>442</v>
      </c>
      <c r="BW24" s="216" t="s">
        <v>442</v>
      </c>
      <c r="BX24" s="216" t="s">
        <v>442</v>
      </c>
      <c r="BY24" s="216" t="s">
        <v>442</v>
      </c>
      <c r="BZ24" s="216" t="s">
        <v>442</v>
      </c>
      <c r="CA24" s="216" t="s">
        <v>442</v>
      </c>
      <c r="CB24" s="216" t="s">
        <v>442</v>
      </c>
      <c r="CC24" s="216" t="s">
        <v>442</v>
      </c>
      <c r="CD24" s="217"/>
    </row>
    <row r="25" spans="1:82" s="163" customFormat="1" ht="110.25" x14ac:dyDescent="0.25">
      <c r="A25" s="195" t="s">
        <v>947</v>
      </c>
      <c r="B25" s="196" t="s">
        <v>948</v>
      </c>
      <c r="C25" s="197" t="s">
        <v>928</v>
      </c>
      <c r="D25" s="216" t="s">
        <v>442</v>
      </c>
      <c r="E25" s="216" t="s">
        <v>442</v>
      </c>
      <c r="F25" s="216" t="s">
        <v>442</v>
      </c>
      <c r="G25" s="216" t="s">
        <v>442</v>
      </c>
      <c r="H25" s="216" t="s">
        <v>442</v>
      </c>
      <c r="I25" s="216" t="s">
        <v>442</v>
      </c>
      <c r="J25" s="216" t="s">
        <v>442</v>
      </c>
      <c r="K25" s="216" t="s">
        <v>442</v>
      </c>
      <c r="L25" s="216" t="s">
        <v>442</v>
      </c>
      <c r="M25" s="216" t="s">
        <v>442</v>
      </c>
      <c r="N25" s="216" t="s">
        <v>442</v>
      </c>
      <c r="O25" s="216" t="s">
        <v>442</v>
      </c>
      <c r="P25" s="216" t="s">
        <v>442</v>
      </c>
      <c r="Q25" s="216" t="s">
        <v>442</v>
      </c>
      <c r="R25" s="216" t="s">
        <v>442</v>
      </c>
      <c r="S25" s="216" t="s">
        <v>442</v>
      </c>
      <c r="T25" s="216" t="s">
        <v>442</v>
      </c>
      <c r="U25" s="216" t="s">
        <v>442</v>
      </c>
      <c r="V25" s="216" t="s">
        <v>442</v>
      </c>
      <c r="W25" s="216" t="s">
        <v>442</v>
      </c>
      <c r="X25" s="216" t="s">
        <v>442</v>
      </c>
      <c r="Y25" s="216" t="s">
        <v>442</v>
      </c>
      <c r="Z25" s="216" t="s">
        <v>442</v>
      </c>
      <c r="AA25" s="216" t="s">
        <v>442</v>
      </c>
      <c r="AB25" s="216" t="s">
        <v>442</v>
      </c>
      <c r="AC25" s="216" t="s">
        <v>442</v>
      </c>
      <c r="AD25" s="216" t="s">
        <v>442</v>
      </c>
      <c r="AE25" s="216" t="s">
        <v>442</v>
      </c>
      <c r="AF25" s="216" t="s">
        <v>442</v>
      </c>
      <c r="AG25" s="216" t="s">
        <v>442</v>
      </c>
      <c r="AH25" s="216" t="s">
        <v>442</v>
      </c>
      <c r="AI25" s="216" t="s">
        <v>442</v>
      </c>
      <c r="AJ25" s="216" t="s">
        <v>442</v>
      </c>
      <c r="AK25" s="216" t="s">
        <v>442</v>
      </c>
      <c r="AL25" s="216" t="s">
        <v>442</v>
      </c>
      <c r="AM25" s="216" t="s">
        <v>442</v>
      </c>
      <c r="AN25" s="216" t="s">
        <v>442</v>
      </c>
      <c r="AO25" s="216" t="s">
        <v>442</v>
      </c>
      <c r="AP25" s="216" t="s">
        <v>442</v>
      </c>
      <c r="AQ25" s="216" t="s">
        <v>442</v>
      </c>
      <c r="AR25" s="216" t="s">
        <v>442</v>
      </c>
      <c r="AS25" s="216" t="s">
        <v>442</v>
      </c>
      <c r="AT25" s="216" t="s">
        <v>442</v>
      </c>
      <c r="AU25" s="216" t="s">
        <v>442</v>
      </c>
      <c r="AV25" s="216" t="s">
        <v>442</v>
      </c>
      <c r="AW25" s="216" t="s">
        <v>442</v>
      </c>
      <c r="AX25" s="216" t="s">
        <v>442</v>
      </c>
      <c r="AY25" s="216" t="s">
        <v>442</v>
      </c>
      <c r="AZ25" s="216" t="s">
        <v>442</v>
      </c>
      <c r="BA25" s="216" t="s">
        <v>442</v>
      </c>
      <c r="BB25" s="216" t="s">
        <v>442</v>
      </c>
      <c r="BC25" s="216" t="s">
        <v>442</v>
      </c>
      <c r="BD25" s="216" t="s">
        <v>442</v>
      </c>
      <c r="BE25" s="216" t="s">
        <v>442</v>
      </c>
      <c r="BF25" s="216" t="s">
        <v>442</v>
      </c>
      <c r="BG25" s="216" t="s">
        <v>442</v>
      </c>
      <c r="BH25" s="216" t="s">
        <v>442</v>
      </c>
      <c r="BI25" s="216" t="s">
        <v>442</v>
      </c>
      <c r="BJ25" s="216" t="s">
        <v>442</v>
      </c>
      <c r="BK25" s="216" t="s">
        <v>442</v>
      </c>
      <c r="BL25" s="216" t="s">
        <v>442</v>
      </c>
      <c r="BM25" s="216" t="s">
        <v>442</v>
      </c>
      <c r="BN25" s="216" t="s">
        <v>442</v>
      </c>
      <c r="BO25" s="216" t="s">
        <v>442</v>
      </c>
      <c r="BP25" s="216" t="s">
        <v>442</v>
      </c>
      <c r="BQ25" s="216" t="s">
        <v>442</v>
      </c>
      <c r="BR25" s="216" t="s">
        <v>442</v>
      </c>
      <c r="BS25" s="216" t="s">
        <v>442</v>
      </c>
      <c r="BT25" s="216" t="s">
        <v>442</v>
      </c>
      <c r="BU25" s="216" t="s">
        <v>442</v>
      </c>
      <c r="BV25" s="216" t="s">
        <v>442</v>
      </c>
      <c r="BW25" s="216" t="s">
        <v>442</v>
      </c>
      <c r="BX25" s="216" t="s">
        <v>442</v>
      </c>
      <c r="BY25" s="216" t="s">
        <v>442</v>
      </c>
      <c r="BZ25" s="216" t="s">
        <v>442</v>
      </c>
      <c r="CA25" s="216" t="s">
        <v>442</v>
      </c>
      <c r="CB25" s="216" t="s">
        <v>442</v>
      </c>
      <c r="CC25" s="216" t="s">
        <v>442</v>
      </c>
      <c r="CD25" s="217"/>
    </row>
    <row r="26" spans="1:82" s="163" customFormat="1" ht="110.25" x14ac:dyDescent="0.25">
      <c r="A26" s="195" t="s">
        <v>949</v>
      </c>
      <c r="B26" s="196" t="s">
        <v>950</v>
      </c>
      <c r="C26" s="197" t="s">
        <v>929</v>
      </c>
      <c r="D26" s="216" t="s">
        <v>442</v>
      </c>
      <c r="E26" s="216" t="s">
        <v>442</v>
      </c>
      <c r="F26" s="216" t="s">
        <v>442</v>
      </c>
      <c r="G26" s="216" t="s">
        <v>442</v>
      </c>
      <c r="H26" s="216" t="s">
        <v>442</v>
      </c>
      <c r="I26" s="216" t="s">
        <v>442</v>
      </c>
      <c r="J26" s="216" t="s">
        <v>442</v>
      </c>
      <c r="K26" s="216" t="s">
        <v>442</v>
      </c>
      <c r="L26" s="216" t="s">
        <v>442</v>
      </c>
      <c r="M26" s="216" t="s">
        <v>442</v>
      </c>
      <c r="N26" s="216" t="s">
        <v>442</v>
      </c>
      <c r="O26" s="216" t="s">
        <v>442</v>
      </c>
      <c r="P26" s="216" t="s">
        <v>442</v>
      </c>
      <c r="Q26" s="216" t="s">
        <v>442</v>
      </c>
      <c r="R26" s="216" t="s">
        <v>442</v>
      </c>
      <c r="S26" s="216" t="s">
        <v>442</v>
      </c>
      <c r="T26" s="216" t="s">
        <v>442</v>
      </c>
      <c r="U26" s="216" t="s">
        <v>442</v>
      </c>
      <c r="V26" s="216" t="s">
        <v>442</v>
      </c>
      <c r="W26" s="216" t="s">
        <v>442</v>
      </c>
      <c r="X26" s="216" t="s">
        <v>442</v>
      </c>
      <c r="Y26" s="216" t="s">
        <v>442</v>
      </c>
      <c r="Z26" s="216" t="s">
        <v>442</v>
      </c>
      <c r="AA26" s="216" t="s">
        <v>442</v>
      </c>
      <c r="AB26" s="216" t="s">
        <v>442</v>
      </c>
      <c r="AC26" s="216" t="s">
        <v>442</v>
      </c>
      <c r="AD26" s="216" t="s">
        <v>442</v>
      </c>
      <c r="AE26" s="216" t="s">
        <v>442</v>
      </c>
      <c r="AF26" s="216" t="s">
        <v>442</v>
      </c>
      <c r="AG26" s="216" t="s">
        <v>442</v>
      </c>
      <c r="AH26" s="216" t="s">
        <v>442</v>
      </c>
      <c r="AI26" s="216" t="s">
        <v>442</v>
      </c>
      <c r="AJ26" s="216" t="s">
        <v>442</v>
      </c>
      <c r="AK26" s="216" t="s">
        <v>442</v>
      </c>
      <c r="AL26" s="216" t="s">
        <v>442</v>
      </c>
      <c r="AM26" s="216" t="s">
        <v>442</v>
      </c>
      <c r="AN26" s="216" t="s">
        <v>442</v>
      </c>
      <c r="AO26" s="216" t="s">
        <v>442</v>
      </c>
      <c r="AP26" s="216" t="s">
        <v>442</v>
      </c>
      <c r="AQ26" s="216" t="s">
        <v>442</v>
      </c>
      <c r="AR26" s="216" t="s">
        <v>442</v>
      </c>
      <c r="AS26" s="216" t="s">
        <v>442</v>
      </c>
      <c r="AT26" s="216" t="s">
        <v>442</v>
      </c>
      <c r="AU26" s="216" t="s">
        <v>442</v>
      </c>
      <c r="AV26" s="216" t="s">
        <v>442</v>
      </c>
      <c r="AW26" s="216" t="s">
        <v>442</v>
      </c>
      <c r="AX26" s="216" t="s">
        <v>442</v>
      </c>
      <c r="AY26" s="216" t="s">
        <v>442</v>
      </c>
      <c r="AZ26" s="216" t="s">
        <v>442</v>
      </c>
      <c r="BA26" s="216" t="s">
        <v>442</v>
      </c>
      <c r="BB26" s="216" t="s">
        <v>442</v>
      </c>
      <c r="BC26" s="216" t="s">
        <v>442</v>
      </c>
      <c r="BD26" s="216" t="s">
        <v>442</v>
      </c>
      <c r="BE26" s="216" t="s">
        <v>442</v>
      </c>
      <c r="BF26" s="216" t="s">
        <v>442</v>
      </c>
      <c r="BG26" s="216" t="s">
        <v>442</v>
      </c>
      <c r="BH26" s="216" t="s">
        <v>442</v>
      </c>
      <c r="BI26" s="216" t="s">
        <v>442</v>
      </c>
      <c r="BJ26" s="216" t="s">
        <v>442</v>
      </c>
      <c r="BK26" s="216" t="s">
        <v>442</v>
      </c>
      <c r="BL26" s="216" t="s">
        <v>442</v>
      </c>
      <c r="BM26" s="216" t="s">
        <v>442</v>
      </c>
      <c r="BN26" s="216" t="s">
        <v>442</v>
      </c>
      <c r="BO26" s="216" t="s">
        <v>442</v>
      </c>
      <c r="BP26" s="216" t="s">
        <v>442</v>
      </c>
      <c r="BQ26" s="216" t="s">
        <v>442</v>
      </c>
      <c r="BR26" s="216" t="s">
        <v>442</v>
      </c>
      <c r="BS26" s="216" t="s">
        <v>442</v>
      </c>
      <c r="BT26" s="216" t="s">
        <v>442</v>
      </c>
      <c r="BU26" s="216" t="s">
        <v>442</v>
      </c>
      <c r="BV26" s="216" t="s">
        <v>442</v>
      </c>
      <c r="BW26" s="216" t="s">
        <v>442</v>
      </c>
      <c r="BX26" s="216" t="s">
        <v>442</v>
      </c>
      <c r="BY26" s="216" t="s">
        <v>442</v>
      </c>
      <c r="BZ26" s="216" t="s">
        <v>442</v>
      </c>
      <c r="CA26" s="216" t="s">
        <v>442</v>
      </c>
      <c r="CB26" s="216" t="s">
        <v>442</v>
      </c>
      <c r="CC26" s="216" t="s">
        <v>442</v>
      </c>
      <c r="CD26" s="217"/>
    </row>
    <row r="27" spans="1:82" s="163" customFormat="1" ht="110.25" x14ac:dyDescent="0.25">
      <c r="A27" s="195" t="s">
        <v>951</v>
      </c>
      <c r="B27" s="196" t="s">
        <v>952</v>
      </c>
      <c r="C27" s="197" t="s">
        <v>953</v>
      </c>
      <c r="D27" s="216" t="s">
        <v>442</v>
      </c>
      <c r="E27" s="216" t="s">
        <v>442</v>
      </c>
      <c r="F27" s="216" t="s">
        <v>442</v>
      </c>
      <c r="G27" s="216" t="s">
        <v>442</v>
      </c>
      <c r="H27" s="216" t="s">
        <v>442</v>
      </c>
      <c r="I27" s="216" t="s">
        <v>442</v>
      </c>
      <c r="J27" s="216" t="s">
        <v>442</v>
      </c>
      <c r="K27" s="216" t="s">
        <v>442</v>
      </c>
      <c r="L27" s="216" t="s">
        <v>442</v>
      </c>
      <c r="M27" s="216" t="s">
        <v>442</v>
      </c>
      <c r="N27" s="216" t="s">
        <v>442</v>
      </c>
      <c r="O27" s="216" t="s">
        <v>442</v>
      </c>
      <c r="P27" s="216" t="s">
        <v>442</v>
      </c>
      <c r="Q27" s="216" t="s">
        <v>442</v>
      </c>
      <c r="R27" s="216" t="s">
        <v>442</v>
      </c>
      <c r="S27" s="216" t="s">
        <v>442</v>
      </c>
      <c r="T27" s="216" t="s">
        <v>442</v>
      </c>
      <c r="U27" s="216" t="s">
        <v>442</v>
      </c>
      <c r="V27" s="216" t="s">
        <v>442</v>
      </c>
      <c r="W27" s="216" t="s">
        <v>442</v>
      </c>
      <c r="X27" s="216" t="s">
        <v>442</v>
      </c>
      <c r="Y27" s="216" t="s">
        <v>442</v>
      </c>
      <c r="Z27" s="216" t="s">
        <v>442</v>
      </c>
      <c r="AA27" s="216" t="s">
        <v>442</v>
      </c>
      <c r="AB27" s="216" t="s">
        <v>442</v>
      </c>
      <c r="AC27" s="216" t="s">
        <v>442</v>
      </c>
      <c r="AD27" s="216" t="s">
        <v>442</v>
      </c>
      <c r="AE27" s="216" t="s">
        <v>442</v>
      </c>
      <c r="AF27" s="216" t="s">
        <v>442</v>
      </c>
      <c r="AG27" s="216" t="s">
        <v>442</v>
      </c>
      <c r="AH27" s="216" t="s">
        <v>442</v>
      </c>
      <c r="AI27" s="216" t="s">
        <v>442</v>
      </c>
      <c r="AJ27" s="216" t="s">
        <v>442</v>
      </c>
      <c r="AK27" s="216" t="s">
        <v>442</v>
      </c>
      <c r="AL27" s="216" t="s">
        <v>442</v>
      </c>
      <c r="AM27" s="216" t="s">
        <v>442</v>
      </c>
      <c r="AN27" s="216" t="s">
        <v>442</v>
      </c>
      <c r="AO27" s="216" t="s">
        <v>442</v>
      </c>
      <c r="AP27" s="216" t="s">
        <v>442</v>
      </c>
      <c r="AQ27" s="216" t="s">
        <v>442</v>
      </c>
      <c r="AR27" s="216" t="s">
        <v>442</v>
      </c>
      <c r="AS27" s="216" t="s">
        <v>442</v>
      </c>
      <c r="AT27" s="216" t="s">
        <v>442</v>
      </c>
      <c r="AU27" s="216" t="s">
        <v>442</v>
      </c>
      <c r="AV27" s="216" t="s">
        <v>442</v>
      </c>
      <c r="AW27" s="216" t="s">
        <v>442</v>
      </c>
      <c r="AX27" s="216" t="s">
        <v>442</v>
      </c>
      <c r="AY27" s="216" t="s">
        <v>442</v>
      </c>
      <c r="AZ27" s="216" t="s">
        <v>442</v>
      </c>
      <c r="BA27" s="216" t="s">
        <v>442</v>
      </c>
      <c r="BB27" s="216" t="s">
        <v>442</v>
      </c>
      <c r="BC27" s="216" t="s">
        <v>442</v>
      </c>
      <c r="BD27" s="216" t="s">
        <v>442</v>
      </c>
      <c r="BE27" s="216" t="s">
        <v>442</v>
      </c>
      <c r="BF27" s="216" t="s">
        <v>442</v>
      </c>
      <c r="BG27" s="216" t="s">
        <v>442</v>
      </c>
      <c r="BH27" s="216" t="s">
        <v>442</v>
      </c>
      <c r="BI27" s="216" t="s">
        <v>442</v>
      </c>
      <c r="BJ27" s="216" t="s">
        <v>442</v>
      </c>
      <c r="BK27" s="216" t="s">
        <v>442</v>
      </c>
      <c r="BL27" s="216" t="s">
        <v>442</v>
      </c>
      <c r="BM27" s="216" t="s">
        <v>442</v>
      </c>
      <c r="BN27" s="216" t="s">
        <v>442</v>
      </c>
      <c r="BO27" s="216" t="s">
        <v>442</v>
      </c>
      <c r="BP27" s="216" t="s">
        <v>442</v>
      </c>
      <c r="BQ27" s="216" t="s">
        <v>442</v>
      </c>
      <c r="BR27" s="216" t="s">
        <v>442</v>
      </c>
      <c r="BS27" s="216" t="s">
        <v>442</v>
      </c>
      <c r="BT27" s="216" t="s">
        <v>442</v>
      </c>
      <c r="BU27" s="216" t="s">
        <v>442</v>
      </c>
      <c r="BV27" s="216" t="s">
        <v>442</v>
      </c>
      <c r="BW27" s="216" t="s">
        <v>442</v>
      </c>
      <c r="BX27" s="216" t="s">
        <v>442</v>
      </c>
      <c r="BY27" s="216" t="s">
        <v>442</v>
      </c>
      <c r="BZ27" s="216" t="s">
        <v>442</v>
      </c>
      <c r="CA27" s="216" t="s">
        <v>442</v>
      </c>
      <c r="CB27" s="216" t="s">
        <v>442</v>
      </c>
      <c r="CC27" s="216" t="s">
        <v>442</v>
      </c>
      <c r="CD27" s="217"/>
    </row>
    <row r="28" spans="1:82" s="163" customFormat="1" ht="110.25" x14ac:dyDescent="0.25">
      <c r="A28" s="195" t="s">
        <v>954</v>
      </c>
      <c r="B28" s="196" t="s">
        <v>955</v>
      </c>
      <c r="C28" s="197" t="s">
        <v>956</v>
      </c>
      <c r="D28" s="216" t="s">
        <v>442</v>
      </c>
      <c r="E28" s="216" t="s">
        <v>442</v>
      </c>
      <c r="F28" s="216" t="s">
        <v>442</v>
      </c>
      <c r="G28" s="216" t="s">
        <v>442</v>
      </c>
      <c r="H28" s="216" t="s">
        <v>442</v>
      </c>
      <c r="I28" s="216" t="s">
        <v>442</v>
      </c>
      <c r="J28" s="216" t="s">
        <v>442</v>
      </c>
      <c r="K28" s="216" t="s">
        <v>442</v>
      </c>
      <c r="L28" s="216" t="s">
        <v>442</v>
      </c>
      <c r="M28" s="216" t="s">
        <v>442</v>
      </c>
      <c r="N28" s="216" t="s">
        <v>442</v>
      </c>
      <c r="O28" s="216" t="s">
        <v>442</v>
      </c>
      <c r="P28" s="216" t="s">
        <v>442</v>
      </c>
      <c r="Q28" s="216" t="s">
        <v>442</v>
      </c>
      <c r="R28" s="216" t="s">
        <v>442</v>
      </c>
      <c r="S28" s="216" t="s">
        <v>442</v>
      </c>
      <c r="T28" s="216" t="s">
        <v>442</v>
      </c>
      <c r="U28" s="216" t="s">
        <v>442</v>
      </c>
      <c r="V28" s="216" t="s">
        <v>442</v>
      </c>
      <c r="W28" s="216" t="s">
        <v>442</v>
      </c>
      <c r="X28" s="216" t="s">
        <v>442</v>
      </c>
      <c r="Y28" s="216" t="s">
        <v>442</v>
      </c>
      <c r="Z28" s="216" t="s">
        <v>442</v>
      </c>
      <c r="AA28" s="216" t="s">
        <v>442</v>
      </c>
      <c r="AB28" s="216" t="s">
        <v>442</v>
      </c>
      <c r="AC28" s="216" t="s">
        <v>442</v>
      </c>
      <c r="AD28" s="216" t="s">
        <v>442</v>
      </c>
      <c r="AE28" s="216" t="s">
        <v>442</v>
      </c>
      <c r="AF28" s="216" t="s">
        <v>442</v>
      </c>
      <c r="AG28" s="216" t="s">
        <v>442</v>
      </c>
      <c r="AH28" s="216" t="s">
        <v>442</v>
      </c>
      <c r="AI28" s="216" t="s">
        <v>442</v>
      </c>
      <c r="AJ28" s="216" t="s">
        <v>442</v>
      </c>
      <c r="AK28" s="216" t="s">
        <v>442</v>
      </c>
      <c r="AL28" s="216" t="s">
        <v>442</v>
      </c>
      <c r="AM28" s="216" t="s">
        <v>442</v>
      </c>
      <c r="AN28" s="216" t="s">
        <v>442</v>
      </c>
      <c r="AO28" s="216" t="s">
        <v>442</v>
      </c>
      <c r="AP28" s="216" t="s">
        <v>442</v>
      </c>
      <c r="AQ28" s="216" t="s">
        <v>442</v>
      </c>
      <c r="AR28" s="216" t="s">
        <v>442</v>
      </c>
      <c r="AS28" s="216" t="s">
        <v>442</v>
      </c>
      <c r="AT28" s="216" t="s">
        <v>442</v>
      </c>
      <c r="AU28" s="216" t="s">
        <v>442</v>
      </c>
      <c r="AV28" s="216" t="s">
        <v>442</v>
      </c>
      <c r="AW28" s="216" t="s">
        <v>442</v>
      </c>
      <c r="AX28" s="216" t="s">
        <v>442</v>
      </c>
      <c r="AY28" s="216" t="s">
        <v>442</v>
      </c>
      <c r="AZ28" s="216" t="s">
        <v>442</v>
      </c>
      <c r="BA28" s="216" t="s">
        <v>442</v>
      </c>
      <c r="BB28" s="216" t="s">
        <v>442</v>
      </c>
      <c r="BC28" s="216" t="s">
        <v>442</v>
      </c>
      <c r="BD28" s="216" t="s">
        <v>442</v>
      </c>
      <c r="BE28" s="216" t="s">
        <v>442</v>
      </c>
      <c r="BF28" s="216" t="s">
        <v>442</v>
      </c>
      <c r="BG28" s="216" t="s">
        <v>442</v>
      </c>
      <c r="BH28" s="216" t="s">
        <v>442</v>
      </c>
      <c r="BI28" s="216" t="s">
        <v>442</v>
      </c>
      <c r="BJ28" s="216" t="s">
        <v>442</v>
      </c>
      <c r="BK28" s="216" t="s">
        <v>442</v>
      </c>
      <c r="BL28" s="216" t="s">
        <v>442</v>
      </c>
      <c r="BM28" s="216" t="s">
        <v>442</v>
      </c>
      <c r="BN28" s="216" t="s">
        <v>442</v>
      </c>
      <c r="BO28" s="216" t="s">
        <v>442</v>
      </c>
      <c r="BP28" s="216" t="s">
        <v>442</v>
      </c>
      <c r="BQ28" s="216" t="s">
        <v>442</v>
      </c>
      <c r="BR28" s="216" t="s">
        <v>442</v>
      </c>
      <c r="BS28" s="216" t="s">
        <v>442</v>
      </c>
      <c r="BT28" s="216" t="s">
        <v>442</v>
      </c>
      <c r="BU28" s="216" t="s">
        <v>442</v>
      </c>
      <c r="BV28" s="216" t="s">
        <v>442</v>
      </c>
      <c r="BW28" s="216" t="s">
        <v>442</v>
      </c>
      <c r="BX28" s="216" t="s">
        <v>442</v>
      </c>
      <c r="BY28" s="216" t="s">
        <v>442</v>
      </c>
      <c r="BZ28" s="216" t="s">
        <v>442</v>
      </c>
      <c r="CA28" s="216" t="s">
        <v>442</v>
      </c>
      <c r="CB28" s="216" t="s">
        <v>442</v>
      </c>
      <c r="CC28" s="216" t="s">
        <v>442</v>
      </c>
      <c r="CD28" s="217"/>
    </row>
    <row r="29" spans="1:82" s="163" customFormat="1" ht="110.25" x14ac:dyDescent="0.25">
      <c r="A29" s="195" t="s">
        <v>957</v>
      </c>
      <c r="B29" s="196" t="s">
        <v>958</v>
      </c>
      <c r="C29" s="197" t="s">
        <v>959</v>
      </c>
      <c r="D29" s="216" t="s">
        <v>442</v>
      </c>
      <c r="E29" s="216" t="s">
        <v>442</v>
      </c>
      <c r="F29" s="216" t="s">
        <v>442</v>
      </c>
      <c r="G29" s="216" t="s">
        <v>442</v>
      </c>
      <c r="H29" s="216" t="s">
        <v>442</v>
      </c>
      <c r="I29" s="216" t="s">
        <v>442</v>
      </c>
      <c r="J29" s="216" t="s">
        <v>442</v>
      </c>
      <c r="K29" s="216" t="s">
        <v>442</v>
      </c>
      <c r="L29" s="216" t="s">
        <v>442</v>
      </c>
      <c r="M29" s="216" t="s">
        <v>442</v>
      </c>
      <c r="N29" s="216" t="s">
        <v>442</v>
      </c>
      <c r="O29" s="216" t="s">
        <v>442</v>
      </c>
      <c r="P29" s="216" t="s">
        <v>442</v>
      </c>
      <c r="Q29" s="216" t="s">
        <v>442</v>
      </c>
      <c r="R29" s="216" t="s">
        <v>442</v>
      </c>
      <c r="S29" s="216" t="s">
        <v>442</v>
      </c>
      <c r="T29" s="216" t="s">
        <v>442</v>
      </c>
      <c r="U29" s="216" t="s">
        <v>442</v>
      </c>
      <c r="V29" s="216" t="s">
        <v>442</v>
      </c>
      <c r="W29" s="216" t="s">
        <v>442</v>
      </c>
      <c r="X29" s="216" t="s">
        <v>442</v>
      </c>
      <c r="Y29" s="216" t="s">
        <v>442</v>
      </c>
      <c r="Z29" s="216" t="s">
        <v>442</v>
      </c>
      <c r="AA29" s="216" t="s">
        <v>442</v>
      </c>
      <c r="AB29" s="216" t="s">
        <v>442</v>
      </c>
      <c r="AC29" s="216" t="s">
        <v>442</v>
      </c>
      <c r="AD29" s="216" t="s">
        <v>442</v>
      </c>
      <c r="AE29" s="216" t="s">
        <v>442</v>
      </c>
      <c r="AF29" s="216" t="s">
        <v>442</v>
      </c>
      <c r="AG29" s="216" t="s">
        <v>442</v>
      </c>
      <c r="AH29" s="216" t="s">
        <v>442</v>
      </c>
      <c r="AI29" s="216" t="s">
        <v>442</v>
      </c>
      <c r="AJ29" s="216" t="s">
        <v>442</v>
      </c>
      <c r="AK29" s="216" t="s">
        <v>442</v>
      </c>
      <c r="AL29" s="216" t="s">
        <v>442</v>
      </c>
      <c r="AM29" s="216" t="s">
        <v>442</v>
      </c>
      <c r="AN29" s="216" t="s">
        <v>442</v>
      </c>
      <c r="AO29" s="216" t="s">
        <v>442</v>
      </c>
      <c r="AP29" s="216" t="s">
        <v>442</v>
      </c>
      <c r="AQ29" s="216" t="s">
        <v>442</v>
      </c>
      <c r="AR29" s="216" t="s">
        <v>442</v>
      </c>
      <c r="AS29" s="216" t="s">
        <v>442</v>
      </c>
      <c r="AT29" s="216" t="s">
        <v>442</v>
      </c>
      <c r="AU29" s="216" t="s">
        <v>442</v>
      </c>
      <c r="AV29" s="216" t="s">
        <v>442</v>
      </c>
      <c r="AW29" s="216" t="s">
        <v>442</v>
      </c>
      <c r="AX29" s="216" t="s">
        <v>442</v>
      </c>
      <c r="AY29" s="216" t="s">
        <v>442</v>
      </c>
      <c r="AZ29" s="216" t="s">
        <v>442</v>
      </c>
      <c r="BA29" s="216" t="s">
        <v>442</v>
      </c>
      <c r="BB29" s="216" t="s">
        <v>442</v>
      </c>
      <c r="BC29" s="216" t="s">
        <v>442</v>
      </c>
      <c r="BD29" s="216" t="s">
        <v>442</v>
      </c>
      <c r="BE29" s="216" t="s">
        <v>442</v>
      </c>
      <c r="BF29" s="216" t="s">
        <v>442</v>
      </c>
      <c r="BG29" s="216" t="s">
        <v>442</v>
      </c>
      <c r="BH29" s="216" t="s">
        <v>442</v>
      </c>
      <c r="BI29" s="216" t="s">
        <v>442</v>
      </c>
      <c r="BJ29" s="216" t="s">
        <v>442</v>
      </c>
      <c r="BK29" s="216" t="s">
        <v>442</v>
      </c>
      <c r="BL29" s="216" t="s">
        <v>442</v>
      </c>
      <c r="BM29" s="216" t="s">
        <v>442</v>
      </c>
      <c r="BN29" s="216" t="s">
        <v>442</v>
      </c>
      <c r="BO29" s="216" t="s">
        <v>442</v>
      </c>
      <c r="BP29" s="216" t="s">
        <v>442</v>
      </c>
      <c r="BQ29" s="216" t="s">
        <v>442</v>
      </c>
      <c r="BR29" s="216" t="s">
        <v>442</v>
      </c>
      <c r="BS29" s="216" t="s">
        <v>442</v>
      </c>
      <c r="BT29" s="216" t="s">
        <v>442</v>
      </c>
      <c r="BU29" s="216" t="s">
        <v>442</v>
      </c>
      <c r="BV29" s="216" t="s">
        <v>442</v>
      </c>
      <c r="BW29" s="216" t="s">
        <v>442</v>
      </c>
      <c r="BX29" s="216" t="s">
        <v>442</v>
      </c>
      <c r="BY29" s="216" t="s">
        <v>442</v>
      </c>
      <c r="BZ29" s="216" t="s">
        <v>442</v>
      </c>
      <c r="CA29" s="216" t="s">
        <v>442</v>
      </c>
      <c r="CB29" s="216" t="s">
        <v>442</v>
      </c>
      <c r="CC29" s="216" t="s">
        <v>442</v>
      </c>
      <c r="CD29" s="217"/>
    </row>
    <row r="30" spans="1:82" s="163" customFormat="1" ht="110.25" x14ac:dyDescent="0.25">
      <c r="A30" s="195" t="s">
        <v>960</v>
      </c>
      <c r="B30" s="196" t="s">
        <v>961</v>
      </c>
      <c r="C30" s="197" t="s">
        <v>962</v>
      </c>
      <c r="D30" s="216" t="s">
        <v>442</v>
      </c>
      <c r="E30" s="216" t="s">
        <v>442</v>
      </c>
      <c r="F30" s="216" t="s">
        <v>442</v>
      </c>
      <c r="G30" s="216" t="s">
        <v>442</v>
      </c>
      <c r="H30" s="216" t="s">
        <v>442</v>
      </c>
      <c r="I30" s="216" t="s">
        <v>442</v>
      </c>
      <c r="J30" s="216" t="s">
        <v>442</v>
      </c>
      <c r="K30" s="216" t="s">
        <v>442</v>
      </c>
      <c r="L30" s="216" t="s">
        <v>442</v>
      </c>
      <c r="M30" s="216" t="s">
        <v>442</v>
      </c>
      <c r="N30" s="216" t="s">
        <v>442</v>
      </c>
      <c r="O30" s="216" t="s">
        <v>442</v>
      </c>
      <c r="P30" s="216" t="s">
        <v>442</v>
      </c>
      <c r="Q30" s="216" t="s">
        <v>442</v>
      </c>
      <c r="R30" s="216" t="s">
        <v>442</v>
      </c>
      <c r="S30" s="216" t="s">
        <v>442</v>
      </c>
      <c r="T30" s="216" t="s">
        <v>442</v>
      </c>
      <c r="U30" s="216" t="s">
        <v>442</v>
      </c>
      <c r="V30" s="216" t="s">
        <v>442</v>
      </c>
      <c r="W30" s="216" t="s">
        <v>442</v>
      </c>
      <c r="X30" s="216" t="s">
        <v>442</v>
      </c>
      <c r="Y30" s="216" t="s">
        <v>442</v>
      </c>
      <c r="Z30" s="216" t="s">
        <v>442</v>
      </c>
      <c r="AA30" s="216" t="s">
        <v>442</v>
      </c>
      <c r="AB30" s="216" t="s">
        <v>442</v>
      </c>
      <c r="AC30" s="216" t="s">
        <v>442</v>
      </c>
      <c r="AD30" s="216" t="s">
        <v>442</v>
      </c>
      <c r="AE30" s="216" t="s">
        <v>442</v>
      </c>
      <c r="AF30" s="216" t="s">
        <v>442</v>
      </c>
      <c r="AG30" s="216" t="s">
        <v>442</v>
      </c>
      <c r="AH30" s="216" t="s">
        <v>442</v>
      </c>
      <c r="AI30" s="216" t="s">
        <v>442</v>
      </c>
      <c r="AJ30" s="216" t="s">
        <v>442</v>
      </c>
      <c r="AK30" s="216" t="s">
        <v>442</v>
      </c>
      <c r="AL30" s="216" t="s">
        <v>442</v>
      </c>
      <c r="AM30" s="216" t="s">
        <v>442</v>
      </c>
      <c r="AN30" s="216" t="s">
        <v>442</v>
      </c>
      <c r="AO30" s="216" t="s">
        <v>442</v>
      </c>
      <c r="AP30" s="216" t="s">
        <v>442</v>
      </c>
      <c r="AQ30" s="216" t="s">
        <v>442</v>
      </c>
      <c r="AR30" s="216" t="s">
        <v>442</v>
      </c>
      <c r="AS30" s="216" t="s">
        <v>442</v>
      </c>
      <c r="AT30" s="216" t="s">
        <v>442</v>
      </c>
      <c r="AU30" s="216" t="s">
        <v>442</v>
      </c>
      <c r="AV30" s="216" t="s">
        <v>442</v>
      </c>
      <c r="AW30" s="216" t="s">
        <v>442</v>
      </c>
      <c r="AX30" s="216" t="s">
        <v>442</v>
      </c>
      <c r="AY30" s="216" t="s">
        <v>442</v>
      </c>
      <c r="AZ30" s="216" t="s">
        <v>442</v>
      </c>
      <c r="BA30" s="216" t="s">
        <v>442</v>
      </c>
      <c r="BB30" s="216" t="s">
        <v>442</v>
      </c>
      <c r="BC30" s="216" t="s">
        <v>442</v>
      </c>
      <c r="BD30" s="216" t="s">
        <v>442</v>
      </c>
      <c r="BE30" s="216" t="s">
        <v>442</v>
      </c>
      <c r="BF30" s="216" t="s">
        <v>442</v>
      </c>
      <c r="BG30" s="216" t="s">
        <v>442</v>
      </c>
      <c r="BH30" s="216" t="s">
        <v>442</v>
      </c>
      <c r="BI30" s="216" t="s">
        <v>442</v>
      </c>
      <c r="BJ30" s="216" t="s">
        <v>442</v>
      </c>
      <c r="BK30" s="216" t="s">
        <v>442</v>
      </c>
      <c r="BL30" s="216" t="s">
        <v>442</v>
      </c>
      <c r="BM30" s="216" t="s">
        <v>442</v>
      </c>
      <c r="BN30" s="216" t="s">
        <v>442</v>
      </c>
      <c r="BO30" s="216" t="s">
        <v>442</v>
      </c>
      <c r="BP30" s="216" t="s">
        <v>442</v>
      </c>
      <c r="BQ30" s="216" t="s">
        <v>442</v>
      </c>
      <c r="BR30" s="216" t="s">
        <v>442</v>
      </c>
      <c r="BS30" s="216" t="s">
        <v>442</v>
      </c>
      <c r="BT30" s="216" t="s">
        <v>442</v>
      </c>
      <c r="BU30" s="216" t="s">
        <v>442</v>
      </c>
      <c r="BV30" s="216" t="s">
        <v>442</v>
      </c>
      <c r="BW30" s="216" t="s">
        <v>442</v>
      </c>
      <c r="BX30" s="216" t="s">
        <v>442</v>
      </c>
      <c r="BY30" s="216" t="s">
        <v>442</v>
      </c>
      <c r="BZ30" s="216" t="s">
        <v>442</v>
      </c>
      <c r="CA30" s="216" t="s">
        <v>442</v>
      </c>
      <c r="CB30" s="216" t="s">
        <v>442</v>
      </c>
      <c r="CC30" s="216" t="s">
        <v>442</v>
      </c>
      <c r="CD30" s="217"/>
    </row>
    <row r="31" spans="1:82" s="163" customFormat="1" ht="110.25" x14ac:dyDescent="0.25">
      <c r="A31" s="195" t="s">
        <v>963</v>
      </c>
      <c r="B31" s="196" t="s">
        <v>964</v>
      </c>
      <c r="C31" s="197" t="s">
        <v>965</v>
      </c>
      <c r="D31" s="216" t="s">
        <v>442</v>
      </c>
      <c r="E31" s="216" t="s">
        <v>442</v>
      </c>
      <c r="F31" s="216" t="s">
        <v>442</v>
      </c>
      <c r="G31" s="216" t="s">
        <v>442</v>
      </c>
      <c r="H31" s="216" t="s">
        <v>442</v>
      </c>
      <c r="I31" s="216" t="s">
        <v>442</v>
      </c>
      <c r="J31" s="216" t="s">
        <v>442</v>
      </c>
      <c r="K31" s="216" t="s">
        <v>442</v>
      </c>
      <c r="L31" s="216" t="s">
        <v>442</v>
      </c>
      <c r="M31" s="216" t="s">
        <v>442</v>
      </c>
      <c r="N31" s="216" t="s">
        <v>442</v>
      </c>
      <c r="O31" s="216" t="s">
        <v>442</v>
      </c>
      <c r="P31" s="216" t="s">
        <v>442</v>
      </c>
      <c r="Q31" s="216" t="s">
        <v>442</v>
      </c>
      <c r="R31" s="216" t="s">
        <v>442</v>
      </c>
      <c r="S31" s="216" t="s">
        <v>442</v>
      </c>
      <c r="T31" s="216" t="s">
        <v>442</v>
      </c>
      <c r="U31" s="216" t="s">
        <v>442</v>
      </c>
      <c r="V31" s="216" t="s">
        <v>442</v>
      </c>
      <c r="W31" s="216" t="s">
        <v>442</v>
      </c>
      <c r="X31" s="216" t="s">
        <v>442</v>
      </c>
      <c r="Y31" s="216" t="s">
        <v>442</v>
      </c>
      <c r="Z31" s="216" t="s">
        <v>442</v>
      </c>
      <c r="AA31" s="216" t="s">
        <v>442</v>
      </c>
      <c r="AB31" s="216" t="s">
        <v>442</v>
      </c>
      <c r="AC31" s="216" t="s">
        <v>442</v>
      </c>
      <c r="AD31" s="216" t="s">
        <v>442</v>
      </c>
      <c r="AE31" s="216" t="s">
        <v>442</v>
      </c>
      <c r="AF31" s="216" t="s">
        <v>442</v>
      </c>
      <c r="AG31" s="216" t="s">
        <v>442</v>
      </c>
      <c r="AH31" s="216" t="s">
        <v>442</v>
      </c>
      <c r="AI31" s="216" t="s">
        <v>442</v>
      </c>
      <c r="AJ31" s="216" t="s">
        <v>442</v>
      </c>
      <c r="AK31" s="216" t="s">
        <v>442</v>
      </c>
      <c r="AL31" s="216" t="s">
        <v>442</v>
      </c>
      <c r="AM31" s="216" t="s">
        <v>442</v>
      </c>
      <c r="AN31" s="216" t="s">
        <v>442</v>
      </c>
      <c r="AO31" s="216" t="s">
        <v>442</v>
      </c>
      <c r="AP31" s="216" t="s">
        <v>442</v>
      </c>
      <c r="AQ31" s="216" t="s">
        <v>442</v>
      </c>
      <c r="AR31" s="216" t="s">
        <v>442</v>
      </c>
      <c r="AS31" s="216" t="s">
        <v>442</v>
      </c>
      <c r="AT31" s="216" t="s">
        <v>442</v>
      </c>
      <c r="AU31" s="216" t="s">
        <v>442</v>
      </c>
      <c r="AV31" s="216" t="s">
        <v>442</v>
      </c>
      <c r="AW31" s="216" t="s">
        <v>442</v>
      </c>
      <c r="AX31" s="216" t="s">
        <v>442</v>
      </c>
      <c r="AY31" s="216" t="s">
        <v>442</v>
      </c>
      <c r="AZ31" s="216" t="s">
        <v>442</v>
      </c>
      <c r="BA31" s="216" t="s">
        <v>442</v>
      </c>
      <c r="BB31" s="216" t="s">
        <v>442</v>
      </c>
      <c r="BC31" s="216" t="s">
        <v>442</v>
      </c>
      <c r="BD31" s="216" t="s">
        <v>442</v>
      </c>
      <c r="BE31" s="216" t="s">
        <v>442</v>
      </c>
      <c r="BF31" s="216" t="s">
        <v>442</v>
      </c>
      <c r="BG31" s="216" t="s">
        <v>442</v>
      </c>
      <c r="BH31" s="216" t="s">
        <v>442</v>
      </c>
      <c r="BI31" s="216" t="s">
        <v>442</v>
      </c>
      <c r="BJ31" s="216" t="s">
        <v>442</v>
      </c>
      <c r="BK31" s="216" t="s">
        <v>442</v>
      </c>
      <c r="BL31" s="216" t="s">
        <v>442</v>
      </c>
      <c r="BM31" s="216" t="s">
        <v>442</v>
      </c>
      <c r="BN31" s="216" t="s">
        <v>442</v>
      </c>
      <c r="BO31" s="216" t="s">
        <v>442</v>
      </c>
      <c r="BP31" s="216" t="s">
        <v>442</v>
      </c>
      <c r="BQ31" s="216" t="s">
        <v>442</v>
      </c>
      <c r="BR31" s="216" t="s">
        <v>442</v>
      </c>
      <c r="BS31" s="216" t="s">
        <v>442</v>
      </c>
      <c r="BT31" s="216" t="s">
        <v>442</v>
      </c>
      <c r="BU31" s="216" t="s">
        <v>442</v>
      </c>
      <c r="BV31" s="216" t="s">
        <v>442</v>
      </c>
      <c r="BW31" s="216" t="s">
        <v>442</v>
      </c>
      <c r="BX31" s="216" t="s">
        <v>442</v>
      </c>
      <c r="BY31" s="216" t="s">
        <v>442</v>
      </c>
      <c r="BZ31" s="216" t="s">
        <v>442</v>
      </c>
      <c r="CA31" s="216" t="s">
        <v>442</v>
      </c>
      <c r="CB31" s="216" t="s">
        <v>442</v>
      </c>
      <c r="CC31" s="216" t="s">
        <v>442</v>
      </c>
      <c r="CD31" s="217"/>
    </row>
    <row r="32" spans="1:82" s="163" customFormat="1" ht="110.25" x14ac:dyDescent="0.25">
      <c r="A32" s="195" t="s">
        <v>966</v>
      </c>
      <c r="B32" s="196" t="s">
        <v>967</v>
      </c>
      <c r="C32" s="197" t="s">
        <v>968</v>
      </c>
      <c r="D32" s="216" t="s">
        <v>442</v>
      </c>
      <c r="E32" s="216" t="s">
        <v>442</v>
      </c>
      <c r="F32" s="216" t="s">
        <v>442</v>
      </c>
      <c r="G32" s="216" t="s">
        <v>442</v>
      </c>
      <c r="H32" s="216" t="s">
        <v>442</v>
      </c>
      <c r="I32" s="216" t="s">
        <v>442</v>
      </c>
      <c r="J32" s="216" t="s">
        <v>442</v>
      </c>
      <c r="K32" s="216" t="s">
        <v>442</v>
      </c>
      <c r="L32" s="216" t="s">
        <v>442</v>
      </c>
      <c r="M32" s="216" t="s">
        <v>442</v>
      </c>
      <c r="N32" s="216" t="s">
        <v>442</v>
      </c>
      <c r="O32" s="216" t="s">
        <v>442</v>
      </c>
      <c r="P32" s="216" t="s">
        <v>442</v>
      </c>
      <c r="Q32" s="216" t="s">
        <v>442</v>
      </c>
      <c r="R32" s="216" t="s">
        <v>442</v>
      </c>
      <c r="S32" s="216" t="s">
        <v>442</v>
      </c>
      <c r="T32" s="216" t="s">
        <v>442</v>
      </c>
      <c r="U32" s="216" t="s">
        <v>442</v>
      </c>
      <c r="V32" s="216" t="s">
        <v>442</v>
      </c>
      <c r="W32" s="216" t="s">
        <v>442</v>
      </c>
      <c r="X32" s="216" t="s">
        <v>442</v>
      </c>
      <c r="Y32" s="216" t="s">
        <v>442</v>
      </c>
      <c r="Z32" s="216" t="s">
        <v>442</v>
      </c>
      <c r="AA32" s="216" t="s">
        <v>442</v>
      </c>
      <c r="AB32" s="216" t="s">
        <v>442</v>
      </c>
      <c r="AC32" s="216" t="s">
        <v>442</v>
      </c>
      <c r="AD32" s="216" t="s">
        <v>442</v>
      </c>
      <c r="AE32" s="216" t="s">
        <v>442</v>
      </c>
      <c r="AF32" s="216" t="s">
        <v>442</v>
      </c>
      <c r="AG32" s="216" t="s">
        <v>442</v>
      </c>
      <c r="AH32" s="216" t="s">
        <v>442</v>
      </c>
      <c r="AI32" s="216" t="s">
        <v>442</v>
      </c>
      <c r="AJ32" s="216" t="s">
        <v>442</v>
      </c>
      <c r="AK32" s="216" t="s">
        <v>442</v>
      </c>
      <c r="AL32" s="216" t="s">
        <v>442</v>
      </c>
      <c r="AM32" s="216" t="s">
        <v>442</v>
      </c>
      <c r="AN32" s="216" t="s">
        <v>442</v>
      </c>
      <c r="AO32" s="216" t="s">
        <v>442</v>
      </c>
      <c r="AP32" s="216" t="s">
        <v>442</v>
      </c>
      <c r="AQ32" s="216" t="s">
        <v>442</v>
      </c>
      <c r="AR32" s="216" t="s">
        <v>442</v>
      </c>
      <c r="AS32" s="216" t="s">
        <v>442</v>
      </c>
      <c r="AT32" s="216" t="s">
        <v>442</v>
      </c>
      <c r="AU32" s="216" t="s">
        <v>442</v>
      </c>
      <c r="AV32" s="216" t="s">
        <v>442</v>
      </c>
      <c r="AW32" s="216" t="s">
        <v>442</v>
      </c>
      <c r="AX32" s="216" t="s">
        <v>442</v>
      </c>
      <c r="AY32" s="216" t="s">
        <v>442</v>
      </c>
      <c r="AZ32" s="216" t="s">
        <v>442</v>
      </c>
      <c r="BA32" s="216" t="s">
        <v>442</v>
      </c>
      <c r="BB32" s="216" t="s">
        <v>442</v>
      </c>
      <c r="BC32" s="216" t="s">
        <v>442</v>
      </c>
      <c r="BD32" s="216" t="s">
        <v>442</v>
      </c>
      <c r="BE32" s="216" t="s">
        <v>442</v>
      </c>
      <c r="BF32" s="216" t="s">
        <v>442</v>
      </c>
      <c r="BG32" s="216" t="s">
        <v>442</v>
      </c>
      <c r="BH32" s="216" t="s">
        <v>442</v>
      </c>
      <c r="BI32" s="216" t="s">
        <v>442</v>
      </c>
      <c r="BJ32" s="216" t="s">
        <v>442</v>
      </c>
      <c r="BK32" s="216" t="s">
        <v>442</v>
      </c>
      <c r="BL32" s="216" t="s">
        <v>442</v>
      </c>
      <c r="BM32" s="216" t="s">
        <v>442</v>
      </c>
      <c r="BN32" s="216" t="s">
        <v>442</v>
      </c>
      <c r="BO32" s="216" t="s">
        <v>442</v>
      </c>
      <c r="BP32" s="216" t="s">
        <v>442</v>
      </c>
      <c r="BQ32" s="216" t="s">
        <v>442</v>
      </c>
      <c r="BR32" s="216" t="s">
        <v>442</v>
      </c>
      <c r="BS32" s="216" t="s">
        <v>442</v>
      </c>
      <c r="BT32" s="216" t="s">
        <v>442</v>
      </c>
      <c r="BU32" s="216" t="s">
        <v>442</v>
      </c>
      <c r="BV32" s="216" t="s">
        <v>442</v>
      </c>
      <c r="BW32" s="216" t="s">
        <v>442</v>
      </c>
      <c r="BX32" s="216" t="s">
        <v>442</v>
      </c>
      <c r="BY32" s="216" t="s">
        <v>442</v>
      </c>
      <c r="BZ32" s="216" t="s">
        <v>442</v>
      </c>
      <c r="CA32" s="216" t="s">
        <v>442</v>
      </c>
      <c r="CB32" s="216" t="s">
        <v>442</v>
      </c>
      <c r="CC32" s="216" t="s">
        <v>442</v>
      </c>
      <c r="CD32" s="217"/>
    </row>
    <row r="33" spans="1:82" s="163" customFormat="1" ht="126" x14ac:dyDescent="0.25">
      <c r="A33" s="195" t="s">
        <v>969</v>
      </c>
      <c r="B33" s="196" t="s">
        <v>970</v>
      </c>
      <c r="C33" s="197" t="s">
        <v>971</v>
      </c>
      <c r="D33" s="216" t="s">
        <v>442</v>
      </c>
      <c r="E33" s="216" t="s">
        <v>442</v>
      </c>
      <c r="F33" s="216" t="s">
        <v>442</v>
      </c>
      <c r="G33" s="216" t="s">
        <v>442</v>
      </c>
      <c r="H33" s="216" t="s">
        <v>442</v>
      </c>
      <c r="I33" s="216" t="s">
        <v>442</v>
      </c>
      <c r="J33" s="216" t="s">
        <v>442</v>
      </c>
      <c r="K33" s="216" t="s">
        <v>442</v>
      </c>
      <c r="L33" s="216" t="s">
        <v>442</v>
      </c>
      <c r="M33" s="216" t="s">
        <v>442</v>
      </c>
      <c r="N33" s="216" t="s">
        <v>442</v>
      </c>
      <c r="O33" s="216" t="s">
        <v>442</v>
      </c>
      <c r="P33" s="216" t="s">
        <v>442</v>
      </c>
      <c r="Q33" s="216" t="s">
        <v>442</v>
      </c>
      <c r="R33" s="216" t="s">
        <v>442</v>
      </c>
      <c r="S33" s="216" t="s">
        <v>442</v>
      </c>
      <c r="T33" s="216" t="s">
        <v>442</v>
      </c>
      <c r="U33" s="216" t="s">
        <v>442</v>
      </c>
      <c r="V33" s="216" t="s">
        <v>442</v>
      </c>
      <c r="W33" s="216" t="s">
        <v>442</v>
      </c>
      <c r="X33" s="216" t="s">
        <v>442</v>
      </c>
      <c r="Y33" s="216" t="s">
        <v>442</v>
      </c>
      <c r="Z33" s="216" t="s">
        <v>442</v>
      </c>
      <c r="AA33" s="216" t="s">
        <v>442</v>
      </c>
      <c r="AB33" s="216" t="s">
        <v>442</v>
      </c>
      <c r="AC33" s="216" t="s">
        <v>442</v>
      </c>
      <c r="AD33" s="216" t="s">
        <v>442</v>
      </c>
      <c r="AE33" s="216" t="s">
        <v>442</v>
      </c>
      <c r="AF33" s="216" t="s">
        <v>442</v>
      </c>
      <c r="AG33" s="216" t="s">
        <v>442</v>
      </c>
      <c r="AH33" s="216" t="s">
        <v>442</v>
      </c>
      <c r="AI33" s="216" t="s">
        <v>442</v>
      </c>
      <c r="AJ33" s="216" t="s">
        <v>442</v>
      </c>
      <c r="AK33" s="216" t="s">
        <v>442</v>
      </c>
      <c r="AL33" s="216" t="s">
        <v>442</v>
      </c>
      <c r="AM33" s="216" t="s">
        <v>442</v>
      </c>
      <c r="AN33" s="216" t="s">
        <v>442</v>
      </c>
      <c r="AO33" s="216" t="s">
        <v>442</v>
      </c>
      <c r="AP33" s="216" t="s">
        <v>442</v>
      </c>
      <c r="AQ33" s="216" t="s">
        <v>442</v>
      </c>
      <c r="AR33" s="216" t="s">
        <v>442</v>
      </c>
      <c r="AS33" s="216" t="s">
        <v>442</v>
      </c>
      <c r="AT33" s="216" t="s">
        <v>442</v>
      </c>
      <c r="AU33" s="216" t="s">
        <v>442</v>
      </c>
      <c r="AV33" s="216" t="s">
        <v>442</v>
      </c>
      <c r="AW33" s="216" t="s">
        <v>442</v>
      </c>
      <c r="AX33" s="216" t="s">
        <v>442</v>
      </c>
      <c r="AY33" s="216" t="s">
        <v>442</v>
      </c>
      <c r="AZ33" s="216" t="s">
        <v>442</v>
      </c>
      <c r="BA33" s="216" t="s">
        <v>442</v>
      </c>
      <c r="BB33" s="216" t="s">
        <v>442</v>
      </c>
      <c r="BC33" s="216" t="s">
        <v>442</v>
      </c>
      <c r="BD33" s="216" t="s">
        <v>442</v>
      </c>
      <c r="BE33" s="216" t="s">
        <v>442</v>
      </c>
      <c r="BF33" s="216" t="s">
        <v>442</v>
      </c>
      <c r="BG33" s="216" t="s">
        <v>442</v>
      </c>
      <c r="BH33" s="216" t="s">
        <v>442</v>
      </c>
      <c r="BI33" s="216" t="s">
        <v>442</v>
      </c>
      <c r="BJ33" s="216" t="s">
        <v>442</v>
      </c>
      <c r="BK33" s="216" t="s">
        <v>442</v>
      </c>
      <c r="BL33" s="216" t="s">
        <v>442</v>
      </c>
      <c r="BM33" s="216" t="s">
        <v>442</v>
      </c>
      <c r="BN33" s="216" t="s">
        <v>442</v>
      </c>
      <c r="BO33" s="216" t="s">
        <v>442</v>
      </c>
      <c r="BP33" s="216" t="s">
        <v>442</v>
      </c>
      <c r="BQ33" s="216" t="s">
        <v>442</v>
      </c>
      <c r="BR33" s="216" t="s">
        <v>442</v>
      </c>
      <c r="BS33" s="216" t="s">
        <v>442</v>
      </c>
      <c r="BT33" s="216" t="s">
        <v>442</v>
      </c>
      <c r="BU33" s="216" t="s">
        <v>442</v>
      </c>
      <c r="BV33" s="216" t="s">
        <v>442</v>
      </c>
      <c r="BW33" s="216" t="s">
        <v>442</v>
      </c>
      <c r="BX33" s="216" t="s">
        <v>442</v>
      </c>
      <c r="BY33" s="216" t="s">
        <v>442</v>
      </c>
      <c r="BZ33" s="216" t="s">
        <v>442</v>
      </c>
      <c r="CA33" s="216" t="s">
        <v>442</v>
      </c>
      <c r="CB33" s="216" t="s">
        <v>442</v>
      </c>
      <c r="CC33" s="216" t="s">
        <v>442</v>
      </c>
      <c r="CD33" s="217"/>
    </row>
    <row r="34" spans="1:82" s="163" customFormat="1" ht="110.25" x14ac:dyDescent="0.25">
      <c r="A34" s="195" t="s">
        <v>216</v>
      </c>
      <c r="B34" s="196" t="s">
        <v>972</v>
      </c>
      <c r="C34" s="197" t="s">
        <v>973</v>
      </c>
      <c r="D34" s="216" t="s">
        <v>442</v>
      </c>
      <c r="E34" s="216" t="s">
        <v>442</v>
      </c>
      <c r="F34" s="216" t="s">
        <v>442</v>
      </c>
      <c r="G34" s="216" t="s">
        <v>442</v>
      </c>
      <c r="H34" s="216" t="s">
        <v>442</v>
      </c>
      <c r="I34" s="216" t="s">
        <v>442</v>
      </c>
      <c r="J34" s="216" t="s">
        <v>442</v>
      </c>
      <c r="K34" s="216" t="s">
        <v>442</v>
      </c>
      <c r="L34" s="216" t="s">
        <v>442</v>
      </c>
      <c r="M34" s="216" t="s">
        <v>442</v>
      </c>
      <c r="N34" s="216" t="s">
        <v>442</v>
      </c>
      <c r="O34" s="216" t="s">
        <v>442</v>
      </c>
      <c r="P34" s="216" t="s">
        <v>442</v>
      </c>
      <c r="Q34" s="216" t="s">
        <v>442</v>
      </c>
      <c r="R34" s="216" t="s">
        <v>442</v>
      </c>
      <c r="S34" s="216" t="s">
        <v>442</v>
      </c>
      <c r="T34" s="216" t="s">
        <v>442</v>
      </c>
      <c r="U34" s="216" t="s">
        <v>442</v>
      </c>
      <c r="V34" s="216" t="s">
        <v>442</v>
      </c>
      <c r="W34" s="216" t="s">
        <v>442</v>
      </c>
      <c r="X34" s="216" t="s">
        <v>442</v>
      </c>
      <c r="Y34" s="216" t="s">
        <v>442</v>
      </c>
      <c r="Z34" s="216" t="s">
        <v>442</v>
      </c>
      <c r="AA34" s="216" t="s">
        <v>442</v>
      </c>
      <c r="AB34" s="216" t="s">
        <v>442</v>
      </c>
      <c r="AC34" s="216" t="s">
        <v>442</v>
      </c>
      <c r="AD34" s="216" t="s">
        <v>442</v>
      </c>
      <c r="AE34" s="216" t="s">
        <v>442</v>
      </c>
      <c r="AF34" s="216" t="s">
        <v>442</v>
      </c>
      <c r="AG34" s="216" t="s">
        <v>442</v>
      </c>
      <c r="AH34" s="216" t="s">
        <v>442</v>
      </c>
      <c r="AI34" s="216" t="s">
        <v>442</v>
      </c>
      <c r="AJ34" s="216" t="s">
        <v>442</v>
      </c>
      <c r="AK34" s="216" t="s">
        <v>442</v>
      </c>
      <c r="AL34" s="216" t="s">
        <v>442</v>
      </c>
      <c r="AM34" s="216" t="s">
        <v>442</v>
      </c>
      <c r="AN34" s="216" t="s">
        <v>442</v>
      </c>
      <c r="AO34" s="216" t="s">
        <v>442</v>
      </c>
      <c r="AP34" s="216" t="s">
        <v>442</v>
      </c>
      <c r="AQ34" s="216" t="s">
        <v>442</v>
      </c>
      <c r="AR34" s="216" t="s">
        <v>442</v>
      </c>
      <c r="AS34" s="216" t="s">
        <v>442</v>
      </c>
      <c r="AT34" s="216" t="s">
        <v>442</v>
      </c>
      <c r="AU34" s="216" t="s">
        <v>442</v>
      </c>
      <c r="AV34" s="216" t="s">
        <v>442</v>
      </c>
      <c r="AW34" s="216" t="s">
        <v>442</v>
      </c>
      <c r="AX34" s="216" t="s">
        <v>442</v>
      </c>
      <c r="AY34" s="216" t="s">
        <v>442</v>
      </c>
      <c r="AZ34" s="216" t="s">
        <v>442</v>
      </c>
      <c r="BA34" s="216" t="s">
        <v>442</v>
      </c>
      <c r="BB34" s="216" t="s">
        <v>442</v>
      </c>
      <c r="BC34" s="216" t="s">
        <v>442</v>
      </c>
      <c r="BD34" s="216" t="s">
        <v>442</v>
      </c>
      <c r="BE34" s="216" t="s">
        <v>442</v>
      </c>
      <c r="BF34" s="216" t="s">
        <v>442</v>
      </c>
      <c r="BG34" s="216" t="s">
        <v>442</v>
      </c>
      <c r="BH34" s="216" t="s">
        <v>442</v>
      </c>
      <c r="BI34" s="216" t="s">
        <v>442</v>
      </c>
      <c r="BJ34" s="216" t="s">
        <v>442</v>
      </c>
      <c r="BK34" s="216" t="s">
        <v>442</v>
      </c>
      <c r="BL34" s="216" t="s">
        <v>442</v>
      </c>
      <c r="BM34" s="216" t="s">
        <v>442</v>
      </c>
      <c r="BN34" s="216" t="s">
        <v>442</v>
      </c>
      <c r="BO34" s="216" t="s">
        <v>442</v>
      </c>
      <c r="BP34" s="216" t="s">
        <v>442</v>
      </c>
      <c r="BQ34" s="216" t="s">
        <v>442</v>
      </c>
      <c r="BR34" s="216" t="s">
        <v>442</v>
      </c>
      <c r="BS34" s="216" t="s">
        <v>442</v>
      </c>
      <c r="BT34" s="216" t="s">
        <v>442</v>
      </c>
      <c r="BU34" s="216" t="s">
        <v>442</v>
      </c>
      <c r="BV34" s="216" t="s">
        <v>442</v>
      </c>
      <c r="BW34" s="216" t="s">
        <v>442</v>
      </c>
      <c r="BX34" s="216" t="s">
        <v>442</v>
      </c>
      <c r="BY34" s="216" t="s">
        <v>442</v>
      </c>
      <c r="BZ34" s="216" t="s">
        <v>442</v>
      </c>
      <c r="CA34" s="216" t="s">
        <v>442</v>
      </c>
      <c r="CB34" s="216" t="s">
        <v>442</v>
      </c>
      <c r="CC34" s="216" t="s">
        <v>442</v>
      </c>
      <c r="CD34" s="217"/>
    </row>
    <row r="35" spans="1:82" s="163" customFormat="1" ht="110.25" x14ac:dyDescent="0.25">
      <c r="A35" s="195" t="s">
        <v>217</v>
      </c>
      <c r="B35" s="196" t="s">
        <v>974</v>
      </c>
      <c r="C35" s="197" t="s">
        <v>975</v>
      </c>
      <c r="D35" s="216" t="s">
        <v>442</v>
      </c>
      <c r="E35" s="216" t="s">
        <v>442</v>
      </c>
      <c r="F35" s="216" t="s">
        <v>442</v>
      </c>
      <c r="G35" s="216" t="s">
        <v>442</v>
      </c>
      <c r="H35" s="216" t="s">
        <v>442</v>
      </c>
      <c r="I35" s="216" t="s">
        <v>442</v>
      </c>
      <c r="J35" s="216" t="s">
        <v>442</v>
      </c>
      <c r="K35" s="216" t="s">
        <v>442</v>
      </c>
      <c r="L35" s="216" t="s">
        <v>442</v>
      </c>
      <c r="M35" s="216" t="s">
        <v>442</v>
      </c>
      <c r="N35" s="216" t="s">
        <v>442</v>
      </c>
      <c r="O35" s="216" t="s">
        <v>442</v>
      </c>
      <c r="P35" s="216" t="s">
        <v>442</v>
      </c>
      <c r="Q35" s="216" t="s">
        <v>442</v>
      </c>
      <c r="R35" s="216" t="s">
        <v>442</v>
      </c>
      <c r="S35" s="216" t="s">
        <v>442</v>
      </c>
      <c r="T35" s="216" t="s">
        <v>442</v>
      </c>
      <c r="U35" s="216" t="s">
        <v>442</v>
      </c>
      <c r="V35" s="216" t="s">
        <v>442</v>
      </c>
      <c r="W35" s="216" t="s">
        <v>442</v>
      </c>
      <c r="X35" s="216" t="s">
        <v>442</v>
      </c>
      <c r="Y35" s="216" t="s">
        <v>442</v>
      </c>
      <c r="Z35" s="216" t="s">
        <v>442</v>
      </c>
      <c r="AA35" s="216" t="s">
        <v>442</v>
      </c>
      <c r="AB35" s="216" t="s">
        <v>442</v>
      </c>
      <c r="AC35" s="216" t="s">
        <v>442</v>
      </c>
      <c r="AD35" s="216" t="s">
        <v>442</v>
      </c>
      <c r="AE35" s="216" t="s">
        <v>442</v>
      </c>
      <c r="AF35" s="216" t="s">
        <v>442</v>
      </c>
      <c r="AG35" s="216" t="s">
        <v>442</v>
      </c>
      <c r="AH35" s="216" t="s">
        <v>442</v>
      </c>
      <c r="AI35" s="216" t="s">
        <v>442</v>
      </c>
      <c r="AJ35" s="216" t="s">
        <v>442</v>
      </c>
      <c r="AK35" s="216" t="s">
        <v>442</v>
      </c>
      <c r="AL35" s="216" t="s">
        <v>442</v>
      </c>
      <c r="AM35" s="216" t="s">
        <v>442</v>
      </c>
      <c r="AN35" s="216" t="s">
        <v>442</v>
      </c>
      <c r="AO35" s="216" t="s">
        <v>442</v>
      </c>
      <c r="AP35" s="216" t="s">
        <v>442</v>
      </c>
      <c r="AQ35" s="216" t="s">
        <v>442</v>
      </c>
      <c r="AR35" s="216" t="s">
        <v>442</v>
      </c>
      <c r="AS35" s="216" t="s">
        <v>442</v>
      </c>
      <c r="AT35" s="216" t="s">
        <v>442</v>
      </c>
      <c r="AU35" s="216" t="s">
        <v>442</v>
      </c>
      <c r="AV35" s="216" t="s">
        <v>442</v>
      </c>
      <c r="AW35" s="216" t="s">
        <v>442</v>
      </c>
      <c r="AX35" s="216" t="s">
        <v>442</v>
      </c>
      <c r="AY35" s="216" t="s">
        <v>442</v>
      </c>
      <c r="AZ35" s="216" t="s">
        <v>442</v>
      </c>
      <c r="BA35" s="216" t="s">
        <v>442</v>
      </c>
      <c r="BB35" s="216" t="s">
        <v>442</v>
      </c>
      <c r="BC35" s="216" t="s">
        <v>442</v>
      </c>
      <c r="BD35" s="216" t="s">
        <v>442</v>
      </c>
      <c r="BE35" s="216" t="s">
        <v>442</v>
      </c>
      <c r="BF35" s="216" t="s">
        <v>442</v>
      </c>
      <c r="BG35" s="216" t="s">
        <v>442</v>
      </c>
      <c r="BH35" s="216" t="s">
        <v>442</v>
      </c>
      <c r="BI35" s="216" t="s">
        <v>442</v>
      </c>
      <c r="BJ35" s="216" t="s">
        <v>442</v>
      </c>
      <c r="BK35" s="216" t="s">
        <v>442</v>
      </c>
      <c r="BL35" s="216" t="s">
        <v>442</v>
      </c>
      <c r="BM35" s="216" t="s">
        <v>442</v>
      </c>
      <c r="BN35" s="216" t="s">
        <v>442</v>
      </c>
      <c r="BO35" s="216" t="s">
        <v>442</v>
      </c>
      <c r="BP35" s="216" t="s">
        <v>442</v>
      </c>
      <c r="BQ35" s="216" t="s">
        <v>442</v>
      </c>
      <c r="BR35" s="216" t="s">
        <v>442</v>
      </c>
      <c r="BS35" s="216" t="s">
        <v>442</v>
      </c>
      <c r="BT35" s="216" t="s">
        <v>442</v>
      </c>
      <c r="BU35" s="216" t="s">
        <v>442</v>
      </c>
      <c r="BV35" s="216" t="s">
        <v>442</v>
      </c>
      <c r="BW35" s="216" t="s">
        <v>442</v>
      </c>
      <c r="BX35" s="216" t="s">
        <v>442</v>
      </c>
      <c r="BY35" s="216" t="s">
        <v>442</v>
      </c>
      <c r="BZ35" s="216" t="s">
        <v>442</v>
      </c>
      <c r="CA35" s="216" t="s">
        <v>442</v>
      </c>
      <c r="CB35" s="216" t="s">
        <v>442</v>
      </c>
      <c r="CC35" s="216" t="s">
        <v>442</v>
      </c>
      <c r="CD35" s="217"/>
    </row>
    <row r="36" spans="1:82" s="163" customFormat="1" ht="94.5" x14ac:dyDescent="0.25">
      <c r="A36" s="195" t="s">
        <v>976</v>
      </c>
      <c r="B36" s="196" t="s">
        <v>977</v>
      </c>
      <c r="C36" s="197" t="s">
        <v>978</v>
      </c>
      <c r="D36" s="216" t="s">
        <v>442</v>
      </c>
      <c r="E36" s="216" t="s">
        <v>442</v>
      </c>
      <c r="F36" s="216" t="s">
        <v>442</v>
      </c>
      <c r="G36" s="216" t="s">
        <v>442</v>
      </c>
      <c r="H36" s="216" t="s">
        <v>442</v>
      </c>
      <c r="I36" s="216" t="s">
        <v>442</v>
      </c>
      <c r="J36" s="216" t="s">
        <v>442</v>
      </c>
      <c r="K36" s="216" t="s">
        <v>442</v>
      </c>
      <c r="L36" s="216" t="s">
        <v>442</v>
      </c>
      <c r="M36" s="216" t="s">
        <v>442</v>
      </c>
      <c r="N36" s="216" t="s">
        <v>442</v>
      </c>
      <c r="O36" s="216" t="s">
        <v>442</v>
      </c>
      <c r="P36" s="216" t="s">
        <v>442</v>
      </c>
      <c r="Q36" s="216" t="s">
        <v>442</v>
      </c>
      <c r="R36" s="216" t="s">
        <v>442</v>
      </c>
      <c r="S36" s="216" t="s">
        <v>442</v>
      </c>
      <c r="T36" s="216" t="s">
        <v>442</v>
      </c>
      <c r="U36" s="216" t="s">
        <v>442</v>
      </c>
      <c r="V36" s="216" t="s">
        <v>442</v>
      </c>
      <c r="W36" s="216" t="s">
        <v>442</v>
      </c>
      <c r="X36" s="216" t="s">
        <v>442</v>
      </c>
      <c r="Y36" s="216" t="s">
        <v>442</v>
      </c>
      <c r="Z36" s="216" t="s">
        <v>442</v>
      </c>
      <c r="AA36" s="216" t="s">
        <v>442</v>
      </c>
      <c r="AB36" s="216" t="s">
        <v>442</v>
      </c>
      <c r="AC36" s="216" t="s">
        <v>442</v>
      </c>
      <c r="AD36" s="216" t="s">
        <v>442</v>
      </c>
      <c r="AE36" s="216" t="s">
        <v>442</v>
      </c>
      <c r="AF36" s="216" t="s">
        <v>442</v>
      </c>
      <c r="AG36" s="216" t="s">
        <v>442</v>
      </c>
      <c r="AH36" s="216" t="s">
        <v>442</v>
      </c>
      <c r="AI36" s="216" t="s">
        <v>442</v>
      </c>
      <c r="AJ36" s="216" t="s">
        <v>442</v>
      </c>
      <c r="AK36" s="216" t="s">
        <v>442</v>
      </c>
      <c r="AL36" s="216" t="s">
        <v>442</v>
      </c>
      <c r="AM36" s="216" t="s">
        <v>442</v>
      </c>
      <c r="AN36" s="216" t="s">
        <v>442</v>
      </c>
      <c r="AO36" s="216" t="s">
        <v>442</v>
      </c>
      <c r="AP36" s="216" t="s">
        <v>442</v>
      </c>
      <c r="AQ36" s="216" t="s">
        <v>442</v>
      </c>
      <c r="AR36" s="216" t="s">
        <v>442</v>
      </c>
      <c r="AS36" s="216" t="s">
        <v>442</v>
      </c>
      <c r="AT36" s="216" t="s">
        <v>442</v>
      </c>
      <c r="AU36" s="216" t="s">
        <v>442</v>
      </c>
      <c r="AV36" s="216" t="s">
        <v>442</v>
      </c>
      <c r="AW36" s="216" t="s">
        <v>442</v>
      </c>
      <c r="AX36" s="216" t="s">
        <v>442</v>
      </c>
      <c r="AY36" s="216" t="s">
        <v>442</v>
      </c>
      <c r="AZ36" s="216" t="s">
        <v>442</v>
      </c>
      <c r="BA36" s="216" t="s">
        <v>442</v>
      </c>
      <c r="BB36" s="216" t="s">
        <v>442</v>
      </c>
      <c r="BC36" s="216" t="s">
        <v>442</v>
      </c>
      <c r="BD36" s="216" t="s">
        <v>442</v>
      </c>
      <c r="BE36" s="216" t="s">
        <v>442</v>
      </c>
      <c r="BF36" s="216" t="s">
        <v>442</v>
      </c>
      <c r="BG36" s="216" t="s">
        <v>442</v>
      </c>
      <c r="BH36" s="216" t="s">
        <v>442</v>
      </c>
      <c r="BI36" s="216" t="s">
        <v>442</v>
      </c>
      <c r="BJ36" s="216" t="s">
        <v>442</v>
      </c>
      <c r="BK36" s="216" t="s">
        <v>442</v>
      </c>
      <c r="BL36" s="216" t="s">
        <v>442</v>
      </c>
      <c r="BM36" s="216" t="s">
        <v>442</v>
      </c>
      <c r="BN36" s="216" t="s">
        <v>442</v>
      </c>
      <c r="BO36" s="216" t="s">
        <v>442</v>
      </c>
      <c r="BP36" s="216" t="s">
        <v>442</v>
      </c>
      <c r="BQ36" s="216" t="s">
        <v>442</v>
      </c>
      <c r="BR36" s="216" t="s">
        <v>442</v>
      </c>
      <c r="BS36" s="216" t="s">
        <v>442</v>
      </c>
      <c r="BT36" s="216" t="s">
        <v>442</v>
      </c>
      <c r="BU36" s="216" t="s">
        <v>442</v>
      </c>
      <c r="BV36" s="216" t="s">
        <v>442</v>
      </c>
      <c r="BW36" s="216" t="s">
        <v>442</v>
      </c>
      <c r="BX36" s="216" t="s">
        <v>442</v>
      </c>
      <c r="BY36" s="216" t="s">
        <v>442</v>
      </c>
      <c r="BZ36" s="216" t="s">
        <v>442</v>
      </c>
      <c r="CA36" s="216" t="s">
        <v>442</v>
      </c>
      <c r="CB36" s="216" t="s">
        <v>442</v>
      </c>
      <c r="CC36" s="216" t="s">
        <v>442</v>
      </c>
      <c r="CD36" s="217"/>
    </row>
    <row r="37" spans="1:82" s="163" customFormat="1" ht="110.25" x14ac:dyDescent="0.25">
      <c r="A37" s="195" t="s">
        <v>979</v>
      </c>
      <c r="B37" s="196" t="s">
        <v>980</v>
      </c>
      <c r="C37" s="197" t="s">
        <v>981</v>
      </c>
      <c r="D37" s="216" t="s">
        <v>442</v>
      </c>
      <c r="E37" s="216" t="s">
        <v>442</v>
      </c>
      <c r="F37" s="216" t="s">
        <v>442</v>
      </c>
      <c r="G37" s="216" t="s">
        <v>442</v>
      </c>
      <c r="H37" s="216" t="s">
        <v>442</v>
      </c>
      <c r="I37" s="216" t="s">
        <v>442</v>
      </c>
      <c r="J37" s="216" t="s">
        <v>442</v>
      </c>
      <c r="K37" s="216" t="s">
        <v>442</v>
      </c>
      <c r="L37" s="216" t="s">
        <v>442</v>
      </c>
      <c r="M37" s="216" t="s">
        <v>442</v>
      </c>
      <c r="N37" s="216" t="s">
        <v>442</v>
      </c>
      <c r="O37" s="216" t="s">
        <v>442</v>
      </c>
      <c r="P37" s="216" t="s">
        <v>442</v>
      </c>
      <c r="Q37" s="216" t="s">
        <v>442</v>
      </c>
      <c r="R37" s="216" t="s">
        <v>442</v>
      </c>
      <c r="S37" s="216" t="s">
        <v>442</v>
      </c>
      <c r="T37" s="216" t="s">
        <v>442</v>
      </c>
      <c r="U37" s="216" t="s">
        <v>442</v>
      </c>
      <c r="V37" s="216" t="s">
        <v>442</v>
      </c>
      <c r="W37" s="216" t="s">
        <v>442</v>
      </c>
      <c r="X37" s="216" t="s">
        <v>442</v>
      </c>
      <c r="Y37" s="216" t="s">
        <v>442</v>
      </c>
      <c r="Z37" s="216" t="s">
        <v>442</v>
      </c>
      <c r="AA37" s="216" t="s">
        <v>442</v>
      </c>
      <c r="AB37" s="216" t="s">
        <v>442</v>
      </c>
      <c r="AC37" s="216" t="s">
        <v>442</v>
      </c>
      <c r="AD37" s="216" t="s">
        <v>442</v>
      </c>
      <c r="AE37" s="216" t="s">
        <v>442</v>
      </c>
      <c r="AF37" s="216" t="s">
        <v>442</v>
      </c>
      <c r="AG37" s="216" t="s">
        <v>442</v>
      </c>
      <c r="AH37" s="216" t="s">
        <v>442</v>
      </c>
      <c r="AI37" s="216" t="s">
        <v>442</v>
      </c>
      <c r="AJ37" s="216" t="s">
        <v>442</v>
      </c>
      <c r="AK37" s="216" t="s">
        <v>442</v>
      </c>
      <c r="AL37" s="216" t="s">
        <v>442</v>
      </c>
      <c r="AM37" s="216" t="s">
        <v>442</v>
      </c>
      <c r="AN37" s="216" t="s">
        <v>442</v>
      </c>
      <c r="AO37" s="216" t="s">
        <v>442</v>
      </c>
      <c r="AP37" s="216" t="s">
        <v>442</v>
      </c>
      <c r="AQ37" s="216" t="s">
        <v>442</v>
      </c>
      <c r="AR37" s="216" t="s">
        <v>442</v>
      </c>
      <c r="AS37" s="216" t="s">
        <v>442</v>
      </c>
      <c r="AT37" s="216" t="s">
        <v>442</v>
      </c>
      <c r="AU37" s="216" t="s">
        <v>442</v>
      </c>
      <c r="AV37" s="216" t="s">
        <v>442</v>
      </c>
      <c r="AW37" s="216" t="s">
        <v>442</v>
      </c>
      <c r="AX37" s="216" t="s">
        <v>442</v>
      </c>
      <c r="AY37" s="216" t="s">
        <v>442</v>
      </c>
      <c r="AZ37" s="216" t="s">
        <v>442</v>
      </c>
      <c r="BA37" s="216" t="s">
        <v>442</v>
      </c>
      <c r="BB37" s="216" t="s">
        <v>442</v>
      </c>
      <c r="BC37" s="216" t="s">
        <v>442</v>
      </c>
      <c r="BD37" s="216" t="s">
        <v>442</v>
      </c>
      <c r="BE37" s="216" t="s">
        <v>442</v>
      </c>
      <c r="BF37" s="216" t="s">
        <v>442</v>
      </c>
      <c r="BG37" s="216" t="s">
        <v>442</v>
      </c>
      <c r="BH37" s="216" t="s">
        <v>442</v>
      </c>
      <c r="BI37" s="216" t="s">
        <v>442</v>
      </c>
      <c r="BJ37" s="216" t="s">
        <v>442</v>
      </c>
      <c r="BK37" s="216" t="s">
        <v>442</v>
      </c>
      <c r="BL37" s="216" t="s">
        <v>442</v>
      </c>
      <c r="BM37" s="216" t="s">
        <v>442</v>
      </c>
      <c r="BN37" s="216" t="s">
        <v>442</v>
      </c>
      <c r="BO37" s="216" t="s">
        <v>442</v>
      </c>
      <c r="BP37" s="216" t="s">
        <v>442</v>
      </c>
      <c r="BQ37" s="216" t="s">
        <v>442</v>
      </c>
      <c r="BR37" s="216" t="s">
        <v>442</v>
      </c>
      <c r="BS37" s="216" t="s">
        <v>442</v>
      </c>
      <c r="BT37" s="216" t="s">
        <v>442</v>
      </c>
      <c r="BU37" s="216" t="s">
        <v>442</v>
      </c>
      <c r="BV37" s="216" t="s">
        <v>442</v>
      </c>
      <c r="BW37" s="216" t="s">
        <v>442</v>
      </c>
      <c r="BX37" s="216" t="s">
        <v>442</v>
      </c>
      <c r="BY37" s="216" t="s">
        <v>442</v>
      </c>
      <c r="BZ37" s="216" t="s">
        <v>442</v>
      </c>
      <c r="CA37" s="216" t="s">
        <v>442</v>
      </c>
      <c r="CB37" s="216" t="s">
        <v>442</v>
      </c>
      <c r="CC37" s="216" t="s">
        <v>442</v>
      </c>
      <c r="CD37" s="217"/>
    </row>
    <row r="38" spans="1:82" s="163" customFormat="1" ht="31.5" x14ac:dyDescent="0.25">
      <c r="A38" s="195" t="s">
        <v>982</v>
      </c>
      <c r="B38" s="196" t="s">
        <v>983</v>
      </c>
      <c r="C38" s="197" t="s">
        <v>984</v>
      </c>
      <c r="D38" s="216" t="s">
        <v>442</v>
      </c>
      <c r="E38" s="216" t="s">
        <v>442</v>
      </c>
      <c r="F38" s="216" t="s">
        <v>442</v>
      </c>
      <c r="G38" s="216" t="s">
        <v>442</v>
      </c>
      <c r="H38" s="216" t="s">
        <v>442</v>
      </c>
      <c r="I38" s="216" t="s">
        <v>442</v>
      </c>
      <c r="J38" s="216" t="s">
        <v>442</v>
      </c>
      <c r="K38" s="216" t="s">
        <v>442</v>
      </c>
      <c r="L38" s="216" t="s">
        <v>442</v>
      </c>
      <c r="M38" s="216" t="s">
        <v>442</v>
      </c>
      <c r="N38" s="216" t="s">
        <v>442</v>
      </c>
      <c r="O38" s="216" t="s">
        <v>442</v>
      </c>
      <c r="P38" s="216" t="s">
        <v>442</v>
      </c>
      <c r="Q38" s="216" t="s">
        <v>442</v>
      </c>
      <c r="R38" s="216" t="s">
        <v>442</v>
      </c>
      <c r="S38" s="216" t="s">
        <v>442</v>
      </c>
      <c r="T38" s="216" t="s">
        <v>442</v>
      </c>
      <c r="U38" s="216" t="s">
        <v>442</v>
      </c>
      <c r="V38" s="216" t="s">
        <v>442</v>
      </c>
      <c r="W38" s="216" t="s">
        <v>442</v>
      </c>
      <c r="X38" s="216" t="s">
        <v>442</v>
      </c>
      <c r="Y38" s="216" t="s">
        <v>442</v>
      </c>
      <c r="Z38" s="216" t="s">
        <v>442</v>
      </c>
      <c r="AA38" s="216" t="s">
        <v>442</v>
      </c>
      <c r="AB38" s="216" t="s">
        <v>442</v>
      </c>
      <c r="AC38" s="216" t="s">
        <v>442</v>
      </c>
      <c r="AD38" s="216" t="s">
        <v>442</v>
      </c>
      <c r="AE38" s="216" t="s">
        <v>442</v>
      </c>
      <c r="AF38" s="216" t="s">
        <v>442</v>
      </c>
      <c r="AG38" s="216" t="s">
        <v>442</v>
      </c>
      <c r="AH38" s="216" t="s">
        <v>442</v>
      </c>
      <c r="AI38" s="216" t="s">
        <v>442</v>
      </c>
      <c r="AJ38" s="216" t="s">
        <v>442</v>
      </c>
      <c r="AK38" s="216" t="s">
        <v>442</v>
      </c>
      <c r="AL38" s="216" t="s">
        <v>442</v>
      </c>
      <c r="AM38" s="216" t="s">
        <v>442</v>
      </c>
      <c r="AN38" s="216" t="s">
        <v>442</v>
      </c>
      <c r="AO38" s="216" t="s">
        <v>442</v>
      </c>
      <c r="AP38" s="216" t="s">
        <v>442</v>
      </c>
      <c r="AQ38" s="216" t="s">
        <v>442</v>
      </c>
      <c r="AR38" s="216" t="s">
        <v>442</v>
      </c>
      <c r="AS38" s="216" t="s">
        <v>442</v>
      </c>
      <c r="AT38" s="216" t="s">
        <v>442</v>
      </c>
      <c r="AU38" s="216" t="s">
        <v>442</v>
      </c>
      <c r="AV38" s="216" t="s">
        <v>442</v>
      </c>
      <c r="AW38" s="216" t="s">
        <v>442</v>
      </c>
      <c r="AX38" s="216" t="s">
        <v>442</v>
      </c>
      <c r="AY38" s="216" t="s">
        <v>442</v>
      </c>
      <c r="AZ38" s="216" t="s">
        <v>442</v>
      </c>
      <c r="BA38" s="216" t="s">
        <v>442</v>
      </c>
      <c r="BB38" s="216" t="s">
        <v>442</v>
      </c>
      <c r="BC38" s="216" t="s">
        <v>442</v>
      </c>
      <c r="BD38" s="216" t="s">
        <v>442</v>
      </c>
      <c r="BE38" s="216" t="s">
        <v>442</v>
      </c>
      <c r="BF38" s="216" t="s">
        <v>442</v>
      </c>
      <c r="BG38" s="216" t="s">
        <v>442</v>
      </c>
      <c r="BH38" s="216" t="s">
        <v>442</v>
      </c>
      <c r="BI38" s="216" t="s">
        <v>442</v>
      </c>
      <c r="BJ38" s="216" t="s">
        <v>442</v>
      </c>
      <c r="BK38" s="216" t="s">
        <v>442</v>
      </c>
      <c r="BL38" s="216" t="s">
        <v>442</v>
      </c>
      <c r="BM38" s="216" t="s">
        <v>442</v>
      </c>
      <c r="BN38" s="216" t="s">
        <v>442</v>
      </c>
      <c r="BO38" s="216" t="s">
        <v>442</v>
      </c>
      <c r="BP38" s="216" t="s">
        <v>442</v>
      </c>
      <c r="BQ38" s="216" t="s">
        <v>442</v>
      </c>
      <c r="BR38" s="216" t="s">
        <v>442</v>
      </c>
      <c r="BS38" s="216" t="s">
        <v>442</v>
      </c>
      <c r="BT38" s="216" t="s">
        <v>442</v>
      </c>
      <c r="BU38" s="216" t="s">
        <v>442</v>
      </c>
      <c r="BV38" s="216" t="s">
        <v>442</v>
      </c>
      <c r="BW38" s="216" t="s">
        <v>442</v>
      </c>
      <c r="BX38" s="216" t="s">
        <v>442</v>
      </c>
      <c r="BY38" s="216" t="s">
        <v>442</v>
      </c>
      <c r="BZ38" s="216" t="s">
        <v>442</v>
      </c>
      <c r="CA38" s="216" t="s">
        <v>442</v>
      </c>
      <c r="CB38" s="216" t="s">
        <v>442</v>
      </c>
      <c r="CC38" s="216" t="s">
        <v>442</v>
      </c>
      <c r="CD38" s="217"/>
    </row>
    <row r="39" spans="1:82" s="218" customFormat="1" ht="82.5" customHeight="1" x14ac:dyDescent="0.25">
      <c r="A39" s="329" t="s">
        <v>167</v>
      </c>
      <c r="B39" s="330"/>
      <c r="C39" s="331"/>
      <c r="D39" s="216" t="s">
        <v>442</v>
      </c>
      <c r="E39" s="216" t="s">
        <v>442</v>
      </c>
      <c r="F39" s="216" t="s">
        <v>442</v>
      </c>
      <c r="G39" s="216" t="s">
        <v>442</v>
      </c>
      <c r="H39" s="216" t="s">
        <v>442</v>
      </c>
      <c r="I39" s="216" t="s">
        <v>442</v>
      </c>
      <c r="J39" s="216" t="s">
        <v>442</v>
      </c>
      <c r="K39" s="216" t="s">
        <v>442</v>
      </c>
      <c r="L39" s="216" t="s">
        <v>442</v>
      </c>
      <c r="M39" s="216" t="s">
        <v>442</v>
      </c>
      <c r="N39" s="216" t="s">
        <v>442</v>
      </c>
      <c r="O39" s="216" t="s">
        <v>442</v>
      </c>
      <c r="P39" s="216" t="s">
        <v>442</v>
      </c>
      <c r="Q39" s="216" t="s">
        <v>442</v>
      </c>
      <c r="R39" s="216" t="s">
        <v>442</v>
      </c>
      <c r="S39" s="216" t="s">
        <v>442</v>
      </c>
      <c r="T39" s="216" t="s">
        <v>442</v>
      </c>
      <c r="U39" s="216" t="s">
        <v>442</v>
      </c>
      <c r="V39" s="216" t="s">
        <v>442</v>
      </c>
      <c r="W39" s="216" t="s">
        <v>442</v>
      </c>
      <c r="X39" s="216" t="s">
        <v>442</v>
      </c>
      <c r="Y39" s="216" t="s">
        <v>442</v>
      </c>
      <c r="Z39" s="216" t="s">
        <v>442</v>
      </c>
      <c r="AA39" s="216" t="s">
        <v>442</v>
      </c>
      <c r="AB39" s="216" t="s">
        <v>442</v>
      </c>
      <c r="AC39" s="216" t="s">
        <v>442</v>
      </c>
      <c r="AD39" s="216" t="s">
        <v>442</v>
      </c>
      <c r="AE39" s="216" t="s">
        <v>442</v>
      </c>
      <c r="AF39" s="216" t="s">
        <v>442</v>
      </c>
      <c r="AG39" s="216" t="s">
        <v>442</v>
      </c>
      <c r="AH39" s="216" t="s">
        <v>442</v>
      </c>
      <c r="AI39" s="216" t="s">
        <v>442</v>
      </c>
      <c r="AJ39" s="216" t="s">
        <v>442</v>
      </c>
      <c r="AK39" s="216" t="s">
        <v>442</v>
      </c>
      <c r="AL39" s="216" t="s">
        <v>442</v>
      </c>
      <c r="AM39" s="216" t="s">
        <v>442</v>
      </c>
      <c r="AN39" s="216" t="s">
        <v>442</v>
      </c>
      <c r="AO39" s="216" t="s">
        <v>442</v>
      </c>
      <c r="AP39" s="216" t="s">
        <v>442</v>
      </c>
      <c r="AQ39" s="216" t="s">
        <v>442</v>
      </c>
      <c r="AR39" s="216" t="s">
        <v>442</v>
      </c>
      <c r="AS39" s="216" t="s">
        <v>442</v>
      </c>
      <c r="AT39" s="216" t="s">
        <v>442</v>
      </c>
      <c r="AU39" s="216" t="s">
        <v>442</v>
      </c>
      <c r="AV39" s="216" t="s">
        <v>442</v>
      </c>
      <c r="AW39" s="216" t="s">
        <v>442</v>
      </c>
      <c r="AX39" s="216" t="s">
        <v>442</v>
      </c>
      <c r="AY39" s="216" t="s">
        <v>442</v>
      </c>
      <c r="AZ39" s="216" t="s">
        <v>442</v>
      </c>
      <c r="BA39" s="216" t="s">
        <v>442</v>
      </c>
      <c r="BB39" s="216" t="s">
        <v>442</v>
      </c>
      <c r="BC39" s="216" t="s">
        <v>442</v>
      </c>
      <c r="BD39" s="216" t="s">
        <v>442</v>
      </c>
      <c r="BE39" s="216" t="s">
        <v>442</v>
      </c>
      <c r="BF39" s="216" t="s">
        <v>442</v>
      </c>
      <c r="BG39" s="216" t="s">
        <v>442</v>
      </c>
      <c r="BH39" s="216" t="s">
        <v>442</v>
      </c>
      <c r="BI39" s="216" t="s">
        <v>442</v>
      </c>
      <c r="BJ39" s="216" t="s">
        <v>442</v>
      </c>
      <c r="BK39" s="216" t="s">
        <v>442</v>
      </c>
      <c r="BL39" s="216" t="s">
        <v>442</v>
      </c>
      <c r="BM39" s="216" t="s">
        <v>442</v>
      </c>
      <c r="BN39" s="216" t="s">
        <v>442</v>
      </c>
      <c r="BO39" s="216" t="s">
        <v>442</v>
      </c>
      <c r="BP39" s="216" t="s">
        <v>442</v>
      </c>
      <c r="BQ39" s="216" t="s">
        <v>442</v>
      </c>
      <c r="BR39" s="216" t="s">
        <v>442</v>
      </c>
      <c r="BS39" s="216" t="s">
        <v>442</v>
      </c>
      <c r="BT39" s="216" t="s">
        <v>442</v>
      </c>
      <c r="BU39" s="216" t="s">
        <v>442</v>
      </c>
      <c r="BV39" s="216" t="s">
        <v>442</v>
      </c>
      <c r="BW39" s="216" t="s">
        <v>442</v>
      </c>
      <c r="BX39" s="216" t="s">
        <v>442</v>
      </c>
      <c r="BY39" s="216" t="s">
        <v>442</v>
      </c>
      <c r="BZ39" s="216" t="s">
        <v>442</v>
      </c>
      <c r="CA39" s="216" t="s">
        <v>442</v>
      </c>
      <c r="CB39" s="216" t="s">
        <v>442</v>
      </c>
      <c r="CC39" s="216" t="s">
        <v>442</v>
      </c>
      <c r="CD39" s="217"/>
    </row>
    <row r="40" spans="1:82" x14ac:dyDescent="0.25">
      <c r="A40" s="11"/>
      <c r="B40" s="11"/>
      <c r="C40" s="11"/>
      <c r="D40" s="307"/>
      <c r="E40" s="307"/>
      <c r="F40" s="307"/>
      <c r="G40" s="307"/>
      <c r="H40" s="165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</row>
    <row r="41" spans="1:82" ht="47.25" customHeight="1" x14ac:dyDescent="0.25">
      <c r="A41" s="360" t="s">
        <v>152</v>
      </c>
      <c r="B41" s="360"/>
      <c r="C41" s="360"/>
      <c r="D41" s="361"/>
      <c r="E41" s="361"/>
      <c r="F41" s="361"/>
      <c r="G41" s="361"/>
      <c r="H41" s="361"/>
      <c r="I41" s="360"/>
      <c r="J41" s="360"/>
      <c r="K41" s="360"/>
      <c r="L41" s="77"/>
      <c r="M41" s="77"/>
      <c r="N41" s="77"/>
      <c r="O41" s="77"/>
      <c r="P41" s="77"/>
      <c r="Q41" s="77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</row>
    <row r="42" spans="1:82" x14ac:dyDescent="0.25">
      <c r="D42" s="160"/>
      <c r="E42" s="160"/>
      <c r="F42" s="160"/>
      <c r="G42" s="160"/>
      <c r="H42" s="160"/>
    </row>
    <row r="43" spans="1:82" x14ac:dyDescent="0.25">
      <c r="D43" s="160"/>
      <c r="E43" s="160"/>
      <c r="F43" s="160"/>
      <c r="G43" s="160"/>
      <c r="H43" s="160"/>
    </row>
    <row r="44" spans="1:82" x14ac:dyDescent="0.25">
      <c r="D44" s="160"/>
      <c r="E44" s="160"/>
      <c r="F44" s="160"/>
      <c r="G44" s="160"/>
      <c r="H44" s="160"/>
    </row>
    <row r="45" spans="1:82" x14ac:dyDescent="0.25">
      <c r="D45" s="160"/>
      <c r="E45" s="160"/>
      <c r="F45" s="160"/>
      <c r="G45" s="160"/>
      <c r="H45" s="160"/>
    </row>
    <row r="46" spans="1:82" x14ac:dyDescent="0.25">
      <c r="D46" s="160"/>
      <c r="E46" s="160"/>
      <c r="F46" s="160"/>
      <c r="G46" s="160"/>
      <c r="H46" s="160"/>
    </row>
    <row r="47" spans="1:82" x14ac:dyDescent="0.25">
      <c r="D47" s="160"/>
      <c r="E47" s="160"/>
      <c r="F47" s="160"/>
      <c r="G47" s="160"/>
      <c r="H47" s="160"/>
    </row>
    <row r="48" spans="1:82" x14ac:dyDescent="0.25">
      <c r="D48" s="160"/>
      <c r="E48" s="160"/>
      <c r="F48" s="160"/>
      <c r="G48" s="160"/>
      <c r="H48" s="160"/>
    </row>
    <row r="49" spans="4:8" x14ac:dyDescent="0.25">
      <c r="D49" s="160"/>
      <c r="E49" s="160"/>
      <c r="F49" s="160"/>
      <c r="G49" s="160"/>
      <c r="H49" s="160"/>
    </row>
    <row r="50" spans="4:8" x14ac:dyDescent="0.25">
      <c r="D50" s="160"/>
      <c r="E50" s="160"/>
      <c r="F50" s="160"/>
      <c r="G50" s="160"/>
      <c r="H50" s="160"/>
    </row>
    <row r="51" spans="4:8" x14ac:dyDescent="0.25">
      <c r="D51" s="160"/>
      <c r="E51" s="160"/>
      <c r="F51" s="160"/>
      <c r="G51" s="160"/>
      <c r="H51" s="160"/>
    </row>
    <row r="52" spans="4:8" x14ac:dyDescent="0.25">
      <c r="D52" s="160"/>
      <c r="E52" s="160"/>
      <c r="F52" s="160"/>
      <c r="G52" s="160"/>
      <c r="H52" s="160"/>
    </row>
    <row r="53" spans="4:8" x14ac:dyDescent="0.25">
      <c r="D53" s="160"/>
      <c r="E53" s="160"/>
      <c r="F53" s="160"/>
      <c r="G53" s="160"/>
      <c r="H53" s="160"/>
    </row>
    <row r="54" spans="4:8" x14ac:dyDescent="0.25">
      <c r="D54" s="160"/>
      <c r="E54" s="160"/>
      <c r="F54" s="160"/>
      <c r="G54" s="160"/>
      <c r="H54" s="160"/>
    </row>
    <row r="55" spans="4:8" x14ac:dyDescent="0.25">
      <c r="D55" s="160"/>
      <c r="E55" s="160"/>
      <c r="F55" s="160"/>
      <c r="G55" s="160"/>
      <c r="H55" s="160"/>
    </row>
    <row r="56" spans="4:8" x14ac:dyDescent="0.25">
      <c r="D56" s="160"/>
      <c r="E56" s="160"/>
      <c r="F56" s="160"/>
      <c r="G56" s="160"/>
      <c r="H56" s="160"/>
    </row>
    <row r="57" spans="4:8" x14ac:dyDescent="0.25">
      <c r="D57" s="160"/>
      <c r="E57" s="160"/>
      <c r="F57" s="160"/>
      <c r="G57" s="160"/>
      <c r="H57" s="160"/>
    </row>
    <row r="58" spans="4:8" x14ac:dyDescent="0.25">
      <c r="D58" s="160"/>
      <c r="E58" s="160"/>
      <c r="F58" s="160"/>
      <c r="G58" s="160"/>
      <c r="H58" s="160"/>
    </row>
    <row r="59" spans="4:8" x14ac:dyDescent="0.25">
      <c r="D59" s="160"/>
      <c r="E59" s="160"/>
      <c r="F59" s="160"/>
      <c r="G59" s="160"/>
      <c r="H59" s="160"/>
    </row>
    <row r="60" spans="4:8" x14ac:dyDescent="0.25">
      <c r="D60" s="160"/>
      <c r="E60" s="160"/>
      <c r="F60" s="160"/>
      <c r="G60" s="160"/>
      <c r="H60" s="160"/>
    </row>
    <row r="61" spans="4:8" x14ac:dyDescent="0.25">
      <c r="D61" s="160"/>
      <c r="E61" s="160"/>
      <c r="F61" s="160"/>
      <c r="G61" s="160"/>
      <c r="H61" s="160"/>
    </row>
    <row r="62" spans="4:8" x14ac:dyDescent="0.25">
      <c r="D62" s="160"/>
      <c r="E62" s="160"/>
      <c r="F62" s="160"/>
      <c r="G62" s="160"/>
      <c r="H62" s="160"/>
    </row>
    <row r="63" spans="4:8" x14ac:dyDescent="0.25">
      <c r="D63" s="160"/>
      <c r="E63" s="160"/>
      <c r="F63" s="160"/>
      <c r="G63" s="160"/>
      <c r="H63" s="160"/>
    </row>
    <row r="64" spans="4:8" x14ac:dyDescent="0.25">
      <c r="D64" s="160"/>
      <c r="E64" s="160"/>
      <c r="F64" s="160"/>
      <c r="G64" s="160"/>
      <c r="H64" s="160"/>
    </row>
    <row r="65" spans="4:8" x14ac:dyDescent="0.25">
      <c r="D65" s="160"/>
      <c r="E65" s="160"/>
      <c r="F65" s="160"/>
      <c r="G65" s="160"/>
      <c r="H65" s="160"/>
    </row>
    <row r="66" spans="4:8" x14ac:dyDescent="0.25">
      <c r="D66" s="160"/>
      <c r="E66" s="160"/>
      <c r="F66" s="160"/>
      <c r="G66" s="160"/>
      <c r="H66" s="160"/>
    </row>
    <row r="67" spans="4:8" x14ac:dyDescent="0.25">
      <c r="D67" s="160"/>
      <c r="E67" s="160"/>
      <c r="F67" s="160"/>
      <c r="G67" s="160"/>
      <c r="H67" s="160"/>
    </row>
    <row r="68" spans="4:8" x14ac:dyDescent="0.25">
      <c r="D68" s="160"/>
      <c r="E68" s="160"/>
      <c r="F68" s="160"/>
      <c r="G68" s="160"/>
      <c r="H68" s="160"/>
    </row>
    <row r="69" spans="4:8" x14ac:dyDescent="0.25">
      <c r="D69" s="160"/>
      <c r="E69" s="160"/>
      <c r="F69" s="160"/>
      <c r="G69" s="160"/>
      <c r="H69" s="160"/>
    </row>
    <row r="70" spans="4:8" x14ac:dyDescent="0.25">
      <c r="D70" s="160"/>
      <c r="E70" s="160"/>
      <c r="F70" s="160"/>
      <c r="G70" s="160"/>
      <c r="H70" s="160"/>
    </row>
    <row r="71" spans="4:8" x14ac:dyDescent="0.25">
      <c r="D71" s="160"/>
      <c r="E71" s="160"/>
      <c r="F71" s="160"/>
      <c r="G71" s="160"/>
      <c r="H71" s="160"/>
    </row>
    <row r="72" spans="4:8" x14ac:dyDescent="0.25">
      <c r="D72" s="160"/>
      <c r="E72" s="160"/>
      <c r="F72" s="160"/>
      <c r="G72" s="160"/>
      <c r="H72" s="160"/>
    </row>
    <row r="73" spans="4:8" x14ac:dyDescent="0.25">
      <c r="D73" s="160"/>
      <c r="E73" s="160"/>
      <c r="F73" s="160"/>
      <c r="G73" s="160"/>
      <c r="H73" s="160"/>
    </row>
    <row r="74" spans="4:8" x14ac:dyDescent="0.25">
      <c r="D74" s="160"/>
      <c r="E74" s="160"/>
      <c r="F74" s="160"/>
      <c r="G74" s="160"/>
      <c r="H74" s="160"/>
    </row>
    <row r="75" spans="4:8" x14ac:dyDescent="0.25">
      <c r="D75" s="160"/>
      <c r="E75" s="160"/>
      <c r="F75" s="160"/>
      <c r="G75" s="160"/>
      <c r="H75" s="160"/>
    </row>
    <row r="76" spans="4:8" x14ac:dyDescent="0.25">
      <c r="D76" s="160"/>
      <c r="E76" s="160"/>
      <c r="F76" s="160"/>
      <c r="G76" s="160"/>
      <c r="H76" s="160"/>
    </row>
    <row r="77" spans="4:8" x14ac:dyDescent="0.25">
      <c r="D77" s="160"/>
      <c r="E77" s="160"/>
      <c r="F77" s="160"/>
      <c r="G77" s="160"/>
      <c r="H77" s="160"/>
    </row>
    <row r="78" spans="4:8" x14ac:dyDescent="0.25">
      <c r="D78" s="160"/>
      <c r="E78" s="160"/>
      <c r="F78" s="160"/>
      <c r="G78" s="160"/>
      <c r="H78" s="160"/>
    </row>
    <row r="79" spans="4:8" x14ac:dyDescent="0.25">
      <c r="D79" s="160"/>
      <c r="E79" s="160"/>
      <c r="F79" s="160"/>
      <c r="G79" s="160"/>
      <c r="H79" s="160"/>
    </row>
    <row r="80" spans="4:8" x14ac:dyDescent="0.25">
      <c r="D80" s="160"/>
      <c r="E80" s="160"/>
      <c r="F80" s="160"/>
      <c r="G80" s="160"/>
      <c r="H80" s="160"/>
    </row>
    <row r="81" spans="4:8" x14ac:dyDescent="0.25">
      <c r="D81" s="160"/>
      <c r="E81" s="160"/>
      <c r="F81" s="160"/>
      <c r="G81" s="160"/>
      <c r="H81" s="160"/>
    </row>
    <row r="82" spans="4:8" x14ac:dyDescent="0.25">
      <c r="D82" s="160"/>
      <c r="E82" s="160"/>
      <c r="F82" s="160"/>
      <c r="G82" s="160"/>
      <c r="H82" s="160"/>
    </row>
    <row r="83" spans="4:8" x14ac:dyDescent="0.25">
      <c r="D83" s="160"/>
      <c r="E83" s="160"/>
      <c r="F83" s="160"/>
      <c r="G83" s="160"/>
      <c r="H83" s="160"/>
    </row>
    <row r="84" spans="4:8" x14ac:dyDescent="0.25">
      <c r="D84" s="160"/>
      <c r="E84" s="160"/>
      <c r="F84" s="160"/>
      <c r="G84" s="160"/>
      <c r="H84" s="160"/>
    </row>
    <row r="85" spans="4:8" x14ac:dyDescent="0.25">
      <c r="D85" s="160"/>
      <c r="E85" s="160"/>
      <c r="F85" s="160"/>
      <c r="G85" s="160"/>
      <c r="H85" s="160"/>
    </row>
    <row r="86" spans="4:8" x14ac:dyDescent="0.25">
      <c r="D86" s="160"/>
      <c r="E86" s="160"/>
      <c r="F86" s="160"/>
      <c r="G86" s="160"/>
      <c r="H86" s="160"/>
    </row>
    <row r="87" spans="4:8" x14ac:dyDescent="0.25">
      <c r="D87" s="160"/>
      <c r="E87" s="160"/>
      <c r="F87" s="160"/>
      <c r="G87" s="160"/>
      <c r="H87" s="160"/>
    </row>
    <row r="88" spans="4:8" x14ac:dyDescent="0.25">
      <c r="D88" s="160"/>
      <c r="E88" s="160"/>
      <c r="F88" s="160"/>
      <c r="G88" s="160"/>
      <c r="H88" s="160"/>
    </row>
    <row r="89" spans="4:8" x14ac:dyDescent="0.25">
      <c r="D89" s="160"/>
      <c r="E89" s="160"/>
      <c r="F89" s="160"/>
      <c r="G89" s="160"/>
      <c r="H89" s="160"/>
    </row>
    <row r="90" spans="4:8" x14ac:dyDescent="0.25">
      <c r="D90" s="160"/>
      <c r="E90" s="160"/>
      <c r="F90" s="160"/>
      <c r="G90" s="160"/>
      <c r="H90" s="160"/>
    </row>
    <row r="91" spans="4:8" x14ac:dyDescent="0.25">
      <c r="D91" s="160"/>
      <c r="E91" s="160"/>
      <c r="F91" s="160"/>
      <c r="G91" s="160"/>
      <c r="H91" s="160"/>
    </row>
    <row r="92" spans="4:8" x14ac:dyDescent="0.25">
      <c r="D92" s="160"/>
      <c r="E92" s="160"/>
      <c r="F92" s="160"/>
      <c r="G92" s="160"/>
      <c r="H92" s="160"/>
    </row>
    <row r="93" spans="4:8" x14ac:dyDescent="0.25">
      <c r="D93" s="160"/>
      <c r="E93" s="160"/>
      <c r="F93" s="160"/>
      <c r="G93" s="160"/>
      <c r="H93" s="160"/>
    </row>
    <row r="94" spans="4:8" x14ac:dyDescent="0.25">
      <c r="D94" s="160"/>
      <c r="E94" s="160"/>
      <c r="F94" s="160"/>
      <c r="G94" s="160"/>
      <c r="H94" s="160"/>
    </row>
    <row r="95" spans="4:8" x14ac:dyDescent="0.25">
      <c r="D95" s="160"/>
      <c r="E95" s="160"/>
      <c r="F95" s="160"/>
      <c r="G95" s="160"/>
      <c r="H95" s="160"/>
    </row>
    <row r="96" spans="4:8" x14ac:dyDescent="0.25">
      <c r="D96" s="160"/>
      <c r="E96" s="160"/>
      <c r="F96" s="160"/>
      <c r="G96" s="160"/>
      <c r="H96" s="160"/>
    </row>
    <row r="97" spans="4:8" x14ac:dyDescent="0.25">
      <c r="D97" s="160"/>
      <c r="E97" s="160"/>
      <c r="F97" s="160"/>
      <c r="G97" s="160"/>
      <c r="H97" s="160"/>
    </row>
    <row r="98" spans="4:8" x14ac:dyDescent="0.25">
      <c r="D98" s="160"/>
      <c r="E98" s="160"/>
      <c r="F98" s="160"/>
      <c r="G98" s="160"/>
      <c r="H98" s="160"/>
    </row>
    <row r="99" spans="4:8" x14ac:dyDescent="0.25">
      <c r="D99" s="160"/>
      <c r="E99" s="160"/>
      <c r="F99" s="160"/>
      <c r="G99" s="160"/>
      <c r="H99" s="160"/>
    </row>
    <row r="100" spans="4:8" x14ac:dyDescent="0.25">
      <c r="D100" s="160"/>
      <c r="E100" s="160"/>
      <c r="F100" s="160"/>
      <c r="G100" s="160"/>
      <c r="H100" s="160"/>
    </row>
    <row r="101" spans="4:8" x14ac:dyDescent="0.25">
      <c r="D101" s="160"/>
      <c r="E101" s="160"/>
      <c r="F101" s="160"/>
      <c r="G101" s="160"/>
      <c r="H101" s="160"/>
    </row>
    <row r="102" spans="4:8" x14ac:dyDescent="0.25">
      <c r="D102" s="160"/>
      <c r="E102" s="160"/>
      <c r="F102" s="160"/>
      <c r="G102" s="160"/>
      <c r="H102" s="160"/>
    </row>
    <row r="103" spans="4:8" x14ac:dyDescent="0.25">
      <c r="D103" s="160"/>
      <c r="E103" s="160"/>
      <c r="F103" s="160"/>
      <c r="G103" s="160"/>
      <c r="H103" s="160"/>
    </row>
    <row r="104" spans="4:8" x14ac:dyDescent="0.25">
      <c r="D104" s="160"/>
      <c r="E104" s="160"/>
      <c r="F104" s="160"/>
      <c r="G104" s="160"/>
      <c r="H104" s="160"/>
    </row>
    <row r="105" spans="4:8" x14ac:dyDescent="0.25">
      <c r="D105" s="160"/>
      <c r="E105" s="160"/>
      <c r="F105" s="160"/>
      <c r="G105" s="160"/>
      <c r="H105" s="160"/>
    </row>
    <row r="106" spans="4:8" x14ac:dyDescent="0.25">
      <c r="D106" s="160"/>
      <c r="E106" s="160"/>
      <c r="F106" s="160"/>
      <c r="G106" s="160"/>
      <c r="H106" s="160"/>
    </row>
    <row r="107" spans="4:8" x14ac:dyDescent="0.25">
      <c r="D107" s="160"/>
      <c r="E107" s="160"/>
      <c r="F107" s="160"/>
      <c r="G107" s="160"/>
      <c r="H107" s="160"/>
    </row>
    <row r="108" spans="4:8" x14ac:dyDescent="0.25">
      <c r="D108" s="160"/>
      <c r="E108" s="160"/>
      <c r="F108" s="160"/>
      <c r="G108" s="160"/>
      <c r="H108" s="160"/>
    </row>
    <row r="109" spans="4:8" x14ac:dyDescent="0.25">
      <c r="D109" s="160"/>
      <c r="E109" s="160"/>
      <c r="F109" s="160"/>
      <c r="G109" s="160"/>
      <c r="H109" s="160"/>
    </row>
    <row r="110" spans="4:8" x14ac:dyDescent="0.25">
      <c r="D110" s="160"/>
      <c r="E110" s="160"/>
      <c r="F110" s="160"/>
      <c r="G110" s="160"/>
      <c r="H110" s="160"/>
    </row>
    <row r="111" spans="4:8" x14ac:dyDescent="0.25">
      <c r="D111" s="160"/>
      <c r="E111" s="160"/>
      <c r="F111" s="160"/>
      <c r="G111" s="160"/>
      <c r="H111" s="160"/>
    </row>
    <row r="112" spans="4:8" x14ac:dyDescent="0.25">
      <c r="D112" s="160"/>
      <c r="E112" s="160"/>
      <c r="F112" s="160"/>
      <c r="G112" s="160"/>
      <c r="H112" s="160"/>
    </row>
    <row r="113" spans="4:8" x14ac:dyDescent="0.25">
      <c r="D113" s="160"/>
      <c r="E113" s="160"/>
      <c r="F113" s="160"/>
      <c r="G113" s="160"/>
      <c r="H113" s="160"/>
    </row>
    <row r="114" spans="4:8" x14ac:dyDescent="0.25">
      <c r="D114" s="160"/>
      <c r="E114" s="160"/>
      <c r="F114" s="160"/>
      <c r="G114" s="160"/>
      <c r="H114" s="160"/>
    </row>
    <row r="115" spans="4:8" x14ac:dyDescent="0.25">
      <c r="D115" s="160"/>
      <c r="E115" s="160"/>
      <c r="F115" s="160"/>
      <c r="G115" s="160"/>
      <c r="H115" s="160"/>
    </row>
    <row r="116" spans="4:8" x14ac:dyDescent="0.25">
      <c r="D116" s="160"/>
      <c r="E116" s="160"/>
      <c r="F116" s="160"/>
      <c r="G116" s="160"/>
      <c r="H116" s="160"/>
    </row>
    <row r="117" spans="4:8" x14ac:dyDescent="0.25">
      <c r="D117" s="160"/>
      <c r="E117" s="160"/>
      <c r="F117" s="160"/>
      <c r="G117" s="160"/>
      <c r="H117" s="160"/>
    </row>
    <row r="118" spans="4:8" x14ac:dyDescent="0.25">
      <c r="D118" s="160"/>
      <c r="E118" s="160"/>
      <c r="F118" s="160"/>
      <c r="G118" s="160"/>
      <c r="H118" s="160"/>
    </row>
    <row r="119" spans="4:8" x14ac:dyDescent="0.25">
      <c r="D119" s="160"/>
      <c r="E119" s="160"/>
      <c r="F119" s="160"/>
      <c r="G119" s="160"/>
      <c r="H119" s="160"/>
    </row>
    <row r="120" spans="4:8" x14ac:dyDescent="0.25">
      <c r="D120" s="160"/>
      <c r="E120" s="160"/>
      <c r="F120" s="160"/>
      <c r="G120" s="160"/>
      <c r="H120" s="160"/>
    </row>
    <row r="121" spans="4:8" x14ac:dyDescent="0.25">
      <c r="D121" s="160"/>
      <c r="E121" s="160"/>
      <c r="F121" s="160"/>
      <c r="G121" s="160"/>
      <c r="H121" s="160"/>
    </row>
    <row r="122" spans="4:8" x14ac:dyDescent="0.25">
      <c r="D122" s="160"/>
      <c r="E122" s="160"/>
      <c r="F122" s="160"/>
      <c r="G122" s="160"/>
      <c r="H122" s="160"/>
    </row>
    <row r="123" spans="4:8" x14ac:dyDescent="0.25">
      <c r="D123" s="160"/>
      <c r="E123" s="160"/>
      <c r="F123" s="160"/>
      <c r="G123" s="160"/>
      <c r="H123" s="160"/>
    </row>
    <row r="124" spans="4:8" x14ac:dyDescent="0.25">
      <c r="D124" s="160"/>
      <c r="E124" s="160"/>
      <c r="F124" s="160"/>
      <c r="G124" s="160"/>
      <c r="H124" s="160"/>
    </row>
    <row r="125" spans="4:8" x14ac:dyDescent="0.25">
      <c r="D125" s="160"/>
      <c r="E125" s="160"/>
      <c r="F125" s="160"/>
      <c r="G125" s="160"/>
      <c r="H125" s="160"/>
    </row>
    <row r="126" spans="4:8" x14ac:dyDescent="0.25">
      <c r="D126" s="160"/>
      <c r="E126" s="160"/>
      <c r="F126" s="160"/>
      <c r="G126" s="160"/>
      <c r="H126" s="160"/>
    </row>
    <row r="127" spans="4:8" x14ac:dyDescent="0.25">
      <c r="D127" s="160"/>
      <c r="E127" s="160"/>
      <c r="F127" s="160"/>
      <c r="G127" s="160"/>
      <c r="H127" s="160"/>
    </row>
    <row r="128" spans="4:8" x14ac:dyDescent="0.25">
      <c r="D128" s="160"/>
      <c r="E128" s="160"/>
      <c r="F128" s="160"/>
      <c r="G128" s="160"/>
      <c r="H128" s="160"/>
    </row>
    <row r="129" spans="4:8" x14ac:dyDescent="0.25">
      <c r="D129" s="160"/>
      <c r="E129" s="160"/>
      <c r="F129" s="160"/>
      <c r="G129" s="160"/>
      <c r="H129" s="160"/>
    </row>
    <row r="130" spans="4:8" x14ac:dyDescent="0.25">
      <c r="D130" s="160"/>
      <c r="E130" s="160"/>
      <c r="F130" s="160"/>
      <c r="G130" s="160"/>
      <c r="H130" s="160"/>
    </row>
    <row r="131" spans="4:8" x14ac:dyDescent="0.25">
      <c r="D131" s="160"/>
      <c r="E131" s="160"/>
      <c r="F131" s="160"/>
      <c r="G131" s="160"/>
      <c r="H131" s="160"/>
    </row>
    <row r="132" spans="4:8" x14ac:dyDescent="0.25">
      <c r="D132" s="160"/>
      <c r="E132" s="160"/>
      <c r="F132" s="160"/>
      <c r="G132" s="160"/>
      <c r="H132" s="160"/>
    </row>
    <row r="133" spans="4:8" x14ac:dyDescent="0.25">
      <c r="D133" s="160"/>
      <c r="E133" s="160"/>
      <c r="F133" s="160"/>
      <c r="G133" s="160"/>
      <c r="H133" s="160"/>
    </row>
    <row r="134" spans="4:8" x14ac:dyDescent="0.25">
      <c r="D134" s="160"/>
      <c r="E134" s="160"/>
      <c r="F134" s="160"/>
      <c r="G134" s="160"/>
      <c r="H134" s="160"/>
    </row>
    <row r="135" spans="4:8" x14ac:dyDescent="0.25">
      <c r="D135" s="160"/>
      <c r="E135" s="160"/>
      <c r="F135" s="160"/>
      <c r="G135" s="160"/>
      <c r="H135" s="160"/>
    </row>
    <row r="136" spans="4:8" x14ac:dyDescent="0.25">
      <c r="D136" s="160"/>
      <c r="E136" s="160"/>
      <c r="F136" s="160"/>
      <c r="G136" s="160"/>
      <c r="H136" s="160"/>
    </row>
    <row r="137" spans="4:8" x14ac:dyDescent="0.25">
      <c r="D137" s="160"/>
      <c r="E137" s="160"/>
      <c r="F137" s="160"/>
      <c r="G137" s="160"/>
      <c r="H137" s="160"/>
    </row>
    <row r="138" spans="4:8" x14ac:dyDescent="0.25">
      <c r="D138" s="160"/>
      <c r="E138" s="160"/>
      <c r="F138" s="160"/>
      <c r="G138" s="160"/>
      <c r="H138" s="160"/>
    </row>
    <row r="139" spans="4:8" x14ac:dyDescent="0.25">
      <c r="D139" s="160"/>
      <c r="E139" s="160"/>
      <c r="F139" s="160"/>
      <c r="G139" s="160"/>
      <c r="H139" s="160"/>
    </row>
    <row r="140" spans="4:8" x14ac:dyDescent="0.25">
      <c r="D140" s="160"/>
      <c r="E140" s="160"/>
      <c r="F140" s="160"/>
      <c r="G140" s="160"/>
      <c r="H140" s="160"/>
    </row>
    <row r="141" spans="4:8" x14ac:dyDescent="0.25">
      <c r="D141" s="160"/>
      <c r="E141" s="160"/>
      <c r="F141" s="160"/>
      <c r="G141" s="160"/>
      <c r="H141" s="160"/>
    </row>
    <row r="142" spans="4:8" x14ac:dyDescent="0.25">
      <c r="D142" s="160"/>
      <c r="E142" s="160"/>
      <c r="F142" s="160"/>
      <c r="G142" s="160"/>
      <c r="H142" s="160"/>
    </row>
    <row r="143" spans="4:8" x14ac:dyDescent="0.25">
      <c r="D143" s="160"/>
      <c r="E143" s="160"/>
      <c r="F143" s="160"/>
      <c r="G143" s="160"/>
      <c r="H143" s="160"/>
    </row>
    <row r="144" spans="4:8" x14ac:dyDescent="0.25">
      <c r="D144" s="160"/>
      <c r="E144" s="160"/>
      <c r="F144" s="160"/>
      <c r="G144" s="160"/>
      <c r="H144" s="160"/>
    </row>
    <row r="145" spans="4:8" x14ac:dyDescent="0.25">
      <c r="D145" s="160"/>
      <c r="E145" s="160"/>
      <c r="F145" s="160"/>
      <c r="G145" s="160"/>
      <c r="H145" s="160"/>
    </row>
    <row r="146" spans="4:8" x14ac:dyDescent="0.25">
      <c r="D146" s="160"/>
      <c r="E146" s="160"/>
      <c r="F146" s="160"/>
      <c r="G146" s="160"/>
      <c r="H146" s="160"/>
    </row>
    <row r="147" spans="4:8" x14ac:dyDescent="0.25">
      <c r="D147" s="160"/>
      <c r="E147" s="160"/>
      <c r="F147" s="160"/>
      <c r="G147" s="160"/>
      <c r="H147" s="160"/>
    </row>
    <row r="148" spans="4:8" x14ac:dyDescent="0.25">
      <c r="D148" s="160"/>
      <c r="E148" s="160"/>
      <c r="F148" s="160"/>
      <c r="G148" s="160"/>
      <c r="H148" s="160"/>
    </row>
    <row r="149" spans="4:8" x14ac:dyDescent="0.25">
      <c r="D149" s="160"/>
      <c r="E149" s="160"/>
      <c r="F149" s="160"/>
      <c r="G149" s="160"/>
      <c r="H149" s="160"/>
    </row>
    <row r="150" spans="4:8" x14ac:dyDescent="0.25">
      <c r="D150" s="160"/>
      <c r="E150" s="160"/>
      <c r="F150" s="160"/>
      <c r="G150" s="160"/>
      <c r="H150" s="160"/>
    </row>
    <row r="151" spans="4:8" x14ac:dyDescent="0.25">
      <c r="D151" s="160"/>
      <c r="E151" s="160"/>
      <c r="F151" s="160"/>
      <c r="G151" s="160"/>
      <c r="H151" s="160"/>
    </row>
    <row r="152" spans="4:8" x14ac:dyDescent="0.25">
      <c r="D152" s="160"/>
      <c r="E152" s="160"/>
      <c r="F152" s="160"/>
      <c r="G152" s="160"/>
      <c r="H152" s="160"/>
    </row>
    <row r="153" spans="4:8" x14ac:dyDescent="0.25">
      <c r="D153" s="160"/>
      <c r="E153" s="160"/>
      <c r="F153" s="160"/>
      <c r="G153" s="160"/>
      <c r="H153" s="160"/>
    </row>
    <row r="154" spans="4:8" x14ac:dyDescent="0.25">
      <c r="D154" s="160"/>
      <c r="E154" s="160"/>
      <c r="F154" s="160"/>
      <c r="G154" s="160"/>
      <c r="H154" s="160"/>
    </row>
    <row r="155" spans="4:8" x14ac:dyDescent="0.25">
      <c r="D155" s="160"/>
      <c r="E155" s="160"/>
      <c r="F155" s="160"/>
      <c r="G155" s="160"/>
      <c r="H155" s="160"/>
    </row>
    <row r="156" spans="4:8" x14ac:dyDescent="0.25">
      <c r="D156" s="160"/>
      <c r="E156" s="160"/>
      <c r="F156" s="160"/>
      <c r="G156" s="160"/>
      <c r="H156" s="160"/>
    </row>
    <row r="157" spans="4:8" x14ac:dyDescent="0.25">
      <c r="D157" s="160"/>
      <c r="E157" s="160"/>
      <c r="F157" s="160"/>
      <c r="G157" s="160"/>
      <c r="H157" s="160"/>
    </row>
    <row r="158" spans="4:8" x14ac:dyDescent="0.25">
      <c r="D158" s="160"/>
      <c r="E158" s="160"/>
      <c r="F158" s="160"/>
      <c r="G158" s="160"/>
      <c r="H158" s="160"/>
    </row>
    <row r="159" spans="4:8" x14ac:dyDescent="0.25">
      <c r="D159" s="160"/>
      <c r="E159" s="160"/>
      <c r="F159" s="160"/>
      <c r="G159" s="160"/>
      <c r="H159" s="160"/>
    </row>
    <row r="160" spans="4:8" x14ac:dyDescent="0.25">
      <c r="D160" s="160"/>
      <c r="E160" s="160"/>
      <c r="F160" s="160"/>
      <c r="G160" s="160"/>
      <c r="H160" s="160"/>
    </row>
    <row r="161" spans="4:8" x14ac:dyDescent="0.25">
      <c r="D161" s="160"/>
      <c r="E161" s="160"/>
      <c r="F161" s="160"/>
      <c r="G161" s="160"/>
      <c r="H161" s="160"/>
    </row>
    <row r="162" spans="4:8" x14ac:dyDescent="0.25">
      <c r="D162" s="160"/>
      <c r="E162" s="160"/>
      <c r="F162" s="160"/>
      <c r="G162" s="160"/>
      <c r="H162" s="160"/>
    </row>
    <row r="163" spans="4:8" x14ac:dyDescent="0.25">
      <c r="D163" s="160"/>
      <c r="E163" s="160"/>
      <c r="F163" s="160"/>
      <c r="G163" s="160"/>
      <c r="H163" s="160"/>
    </row>
    <row r="164" spans="4:8" x14ac:dyDescent="0.25">
      <c r="D164" s="160"/>
      <c r="E164" s="160"/>
      <c r="F164" s="160"/>
      <c r="G164" s="160"/>
      <c r="H164" s="160"/>
    </row>
    <row r="165" spans="4:8" x14ac:dyDescent="0.25">
      <c r="D165" s="160"/>
      <c r="E165" s="160"/>
      <c r="F165" s="160"/>
      <c r="G165" s="160"/>
      <c r="H165" s="160"/>
    </row>
    <row r="166" spans="4:8" x14ac:dyDescent="0.25">
      <c r="D166" s="160"/>
      <c r="E166" s="160"/>
      <c r="F166" s="160"/>
      <c r="G166" s="160"/>
      <c r="H166" s="160"/>
    </row>
    <row r="167" spans="4:8" x14ac:dyDescent="0.25">
      <c r="D167" s="160"/>
      <c r="E167" s="160"/>
      <c r="F167" s="160"/>
      <c r="G167" s="160"/>
      <c r="H167" s="160"/>
    </row>
    <row r="168" spans="4:8" x14ac:dyDescent="0.25">
      <c r="D168" s="160"/>
      <c r="E168" s="160"/>
      <c r="F168" s="160"/>
      <c r="G168" s="160"/>
      <c r="H168" s="160"/>
    </row>
    <row r="169" spans="4:8" x14ac:dyDescent="0.25">
      <c r="D169" s="160"/>
      <c r="E169" s="160"/>
      <c r="F169" s="160"/>
      <c r="G169" s="160"/>
      <c r="H169" s="160"/>
    </row>
    <row r="170" spans="4:8" x14ac:dyDescent="0.25">
      <c r="D170" s="160"/>
      <c r="E170" s="160"/>
      <c r="F170" s="160"/>
      <c r="G170" s="160"/>
      <c r="H170" s="160"/>
    </row>
    <row r="171" spans="4:8" x14ac:dyDescent="0.25">
      <c r="D171" s="160"/>
      <c r="E171" s="160"/>
      <c r="F171" s="160"/>
      <c r="G171" s="160"/>
      <c r="H171" s="160"/>
    </row>
    <row r="172" spans="4:8" x14ac:dyDescent="0.25">
      <c r="D172" s="160"/>
      <c r="E172" s="160"/>
      <c r="F172" s="160"/>
      <c r="G172" s="160"/>
      <c r="H172" s="160"/>
    </row>
    <row r="173" spans="4:8" x14ac:dyDescent="0.25">
      <c r="D173" s="160"/>
      <c r="E173" s="160"/>
      <c r="F173" s="160"/>
      <c r="G173" s="160"/>
      <c r="H173" s="160"/>
    </row>
    <row r="174" spans="4:8" x14ac:dyDescent="0.25">
      <c r="D174" s="160"/>
      <c r="E174" s="160"/>
      <c r="F174" s="160"/>
      <c r="G174" s="160"/>
      <c r="H174" s="160"/>
    </row>
    <row r="175" spans="4:8" x14ac:dyDescent="0.25">
      <c r="D175" s="160"/>
      <c r="E175" s="160"/>
      <c r="F175" s="160"/>
      <c r="G175" s="160"/>
      <c r="H175" s="160"/>
    </row>
    <row r="176" spans="4:8" x14ac:dyDescent="0.25">
      <c r="D176" s="160"/>
      <c r="E176" s="160"/>
      <c r="F176" s="160"/>
      <c r="G176" s="160"/>
      <c r="H176" s="160"/>
    </row>
    <row r="177" spans="4:8" x14ac:dyDescent="0.25">
      <c r="D177" s="160"/>
      <c r="E177" s="160"/>
      <c r="F177" s="160"/>
      <c r="G177" s="160"/>
      <c r="H177" s="160"/>
    </row>
    <row r="178" spans="4:8" x14ac:dyDescent="0.25">
      <c r="D178" s="160"/>
      <c r="E178" s="160"/>
      <c r="F178" s="160"/>
      <c r="G178" s="160"/>
      <c r="H178" s="160"/>
    </row>
    <row r="179" spans="4:8" x14ac:dyDescent="0.25">
      <c r="D179" s="160"/>
      <c r="E179" s="160"/>
      <c r="F179" s="160"/>
      <c r="G179" s="160"/>
      <c r="H179" s="160"/>
    </row>
    <row r="180" spans="4:8" x14ac:dyDescent="0.25">
      <c r="D180" s="160"/>
      <c r="E180" s="160"/>
      <c r="F180" s="160"/>
      <c r="G180" s="160"/>
    </row>
    <row r="181" spans="4:8" x14ac:dyDescent="0.25">
      <c r="D181" s="160"/>
      <c r="E181" s="160"/>
      <c r="F181" s="160"/>
      <c r="G181" s="160"/>
      <c r="H181" s="160"/>
    </row>
    <row r="182" spans="4:8" x14ac:dyDescent="0.25">
      <c r="D182" s="160"/>
      <c r="E182" s="160"/>
      <c r="F182" s="160"/>
      <c r="G182" s="160"/>
      <c r="H182" s="160"/>
    </row>
    <row r="183" spans="4:8" x14ac:dyDescent="0.25">
      <c r="D183" s="160"/>
      <c r="E183" s="160"/>
      <c r="F183" s="160"/>
      <c r="G183" s="160"/>
      <c r="H183" s="160"/>
    </row>
    <row r="184" spans="4:8" x14ac:dyDescent="0.25">
      <c r="D184" s="160"/>
      <c r="E184" s="160"/>
      <c r="F184" s="160"/>
      <c r="G184" s="160"/>
      <c r="H184" s="160"/>
    </row>
    <row r="185" spans="4:8" x14ac:dyDescent="0.25">
      <c r="D185" s="160"/>
      <c r="E185" s="160"/>
      <c r="F185" s="160"/>
      <c r="G185" s="160"/>
      <c r="H185" s="160"/>
    </row>
    <row r="186" spans="4:8" x14ac:dyDescent="0.25">
      <c r="D186" s="160"/>
      <c r="E186" s="160"/>
      <c r="F186" s="160"/>
      <c r="G186" s="160"/>
      <c r="H186" s="160"/>
    </row>
    <row r="187" spans="4:8" x14ac:dyDescent="0.25">
      <c r="D187" s="160"/>
      <c r="E187" s="160"/>
      <c r="F187" s="160"/>
      <c r="G187" s="160"/>
      <c r="H187" s="160"/>
    </row>
    <row r="188" spans="4:8" x14ac:dyDescent="0.25">
      <c r="D188" s="160"/>
      <c r="E188" s="160"/>
      <c r="F188" s="160"/>
      <c r="G188" s="160"/>
      <c r="H188" s="160"/>
    </row>
    <row r="189" spans="4:8" x14ac:dyDescent="0.25">
      <c r="D189" s="160"/>
      <c r="E189" s="160"/>
      <c r="F189" s="160"/>
      <c r="G189" s="160"/>
      <c r="H189" s="160"/>
    </row>
    <row r="190" spans="4:8" x14ac:dyDescent="0.25">
      <c r="D190" s="160"/>
      <c r="E190" s="160"/>
      <c r="F190" s="160"/>
      <c r="G190" s="160"/>
      <c r="H190" s="160"/>
    </row>
    <row r="191" spans="4:8" x14ac:dyDescent="0.25">
      <c r="D191" s="160"/>
      <c r="E191" s="160"/>
      <c r="F191" s="160"/>
      <c r="G191" s="160"/>
      <c r="H191" s="160"/>
    </row>
    <row r="192" spans="4:8" x14ac:dyDescent="0.25">
      <c r="D192" s="160"/>
      <c r="E192" s="160"/>
      <c r="F192" s="160"/>
      <c r="G192" s="160"/>
      <c r="H192" s="160"/>
    </row>
    <row r="193" spans="4:8" x14ac:dyDescent="0.25">
      <c r="D193" s="160"/>
      <c r="E193" s="160"/>
      <c r="F193" s="160"/>
      <c r="G193" s="160"/>
      <c r="H193" s="160"/>
    </row>
    <row r="194" spans="4:8" x14ac:dyDescent="0.25">
      <c r="D194" s="160"/>
      <c r="E194" s="160"/>
      <c r="F194" s="160"/>
      <c r="G194" s="160"/>
      <c r="H194" s="160"/>
    </row>
    <row r="195" spans="4:8" x14ac:dyDescent="0.25">
      <c r="D195" s="160"/>
      <c r="E195" s="160"/>
      <c r="F195" s="160"/>
      <c r="G195" s="160"/>
      <c r="H195" s="160"/>
    </row>
    <row r="196" spans="4:8" x14ac:dyDescent="0.25">
      <c r="D196" s="160"/>
      <c r="E196" s="160"/>
      <c r="F196" s="160"/>
      <c r="G196" s="160"/>
      <c r="H196" s="160"/>
    </row>
    <row r="197" spans="4:8" x14ac:dyDescent="0.25">
      <c r="D197" s="160"/>
      <c r="E197" s="160"/>
      <c r="F197" s="160"/>
      <c r="G197" s="160"/>
      <c r="H197" s="160"/>
    </row>
    <row r="198" spans="4:8" x14ac:dyDescent="0.25">
      <c r="D198" s="160"/>
      <c r="E198" s="160"/>
      <c r="F198" s="160"/>
      <c r="G198" s="160"/>
      <c r="H198" s="160"/>
    </row>
    <row r="199" spans="4:8" x14ac:dyDescent="0.25">
      <c r="D199" s="160"/>
      <c r="E199" s="160"/>
      <c r="F199" s="160"/>
      <c r="G199" s="160"/>
      <c r="H199" s="160"/>
    </row>
    <row r="200" spans="4:8" x14ac:dyDescent="0.25">
      <c r="D200" s="160"/>
      <c r="E200" s="160"/>
      <c r="F200" s="160"/>
      <c r="G200" s="160"/>
      <c r="H200" s="160"/>
    </row>
    <row r="201" spans="4:8" x14ac:dyDescent="0.25">
      <c r="D201" s="160"/>
      <c r="E201" s="160"/>
      <c r="F201" s="160"/>
      <c r="G201" s="160"/>
      <c r="H201" s="160"/>
    </row>
    <row r="202" spans="4:8" x14ac:dyDescent="0.25">
      <c r="D202" s="160"/>
      <c r="E202" s="160"/>
      <c r="F202" s="160"/>
      <c r="G202" s="160"/>
      <c r="H202" s="160"/>
    </row>
    <row r="203" spans="4:8" x14ac:dyDescent="0.25">
      <c r="D203" s="160"/>
      <c r="E203" s="160"/>
      <c r="F203" s="160"/>
      <c r="G203" s="160"/>
      <c r="H203" s="160"/>
    </row>
    <row r="204" spans="4:8" x14ac:dyDescent="0.25">
      <c r="D204" s="160"/>
      <c r="E204" s="160"/>
      <c r="F204" s="160"/>
      <c r="G204" s="160"/>
      <c r="H204" s="160"/>
    </row>
    <row r="205" spans="4:8" x14ac:dyDescent="0.25">
      <c r="D205" s="160"/>
      <c r="E205" s="160"/>
      <c r="F205" s="160"/>
      <c r="G205" s="160"/>
      <c r="H205" s="160"/>
    </row>
    <row r="206" spans="4:8" x14ac:dyDescent="0.25">
      <c r="D206" s="160"/>
      <c r="E206" s="160"/>
      <c r="F206" s="160"/>
      <c r="G206" s="160"/>
      <c r="H206" s="160"/>
    </row>
    <row r="207" spans="4:8" x14ac:dyDescent="0.25">
      <c r="D207" s="160"/>
      <c r="E207" s="160"/>
      <c r="F207" s="160"/>
      <c r="G207" s="160"/>
      <c r="H207" s="160"/>
    </row>
    <row r="208" spans="4:8" x14ac:dyDescent="0.25">
      <c r="D208" s="160"/>
      <c r="E208" s="160"/>
      <c r="F208" s="160"/>
      <c r="G208" s="160"/>
      <c r="H208" s="160"/>
    </row>
    <row r="209" spans="4:8" x14ac:dyDescent="0.25">
      <c r="D209" s="160"/>
      <c r="E209" s="160"/>
      <c r="F209" s="160"/>
      <c r="G209" s="160"/>
      <c r="H209" s="160"/>
    </row>
    <row r="210" spans="4:8" x14ac:dyDescent="0.25">
      <c r="D210" s="160"/>
      <c r="E210" s="160"/>
      <c r="F210" s="160"/>
      <c r="G210" s="160"/>
      <c r="H210" s="160"/>
    </row>
    <row r="211" spans="4:8" x14ac:dyDescent="0.25">
      <c r="D211" s="160"/>
      <c r="E211" s="160"/>
      <c r="F211" s="160"/>
      <c r="G211" s="160"/>
      <c r="H211" s="160"/>
    </row>
    <row r="212" spans="4:8" x14ac:dyDescent="0.25">
      <c r="D212" s="160"/>
      <c r="E212" s="160"/>
      <c r="F212" s="160"/>
      <c r="G212" s="160"/>
      <c r="H212" s="160"/>
    </row>
    <row r="213" spans="4:8" x14ac:dyDescent="0.25">
      <c r="D213" s="160"/>
      <c r="E213" s="160"/>
      <c r="F213" s="160"/>
      <c r="G213" s="160"/>
      <c r="H213" s="160"/>
    </row>
    <row r="214" spans="4:8" x14ac:dyDescent="0.25">
      <c r="D214" s="160"/>
      <c r="E214" s="160"/>
      <c r="F214" s="160"/>
      <c r="G214" s="160"/>
      <c r="H214" s="160"/>
    </row>
    <row r="215" spans="4:8" x14ac:dyDescent="0.25">
      <c r="D215" s="160"/>
      <c r="E215" s="160"/>
      <c r="F215" s="160"/>
      <c r="G215" s="160"/>
      <c r="H215" s="160"/>
    </row>
    <row r="216" spans="4:8" x14ac:dyDescent="0.25">
      <c r="D216" s="160"/>
      <c r="E216" s="160"/>
      <c r="F216" s="160"/>
      <c r="G216" s="160"/>
      <c r="H216" s="160"/>
    </row>
    <row r="217" spans="4:8" x14ac:dyDescent="0.25">
      <c r="D217" s="160"/>
      <c r="E217" s="160"/>
      <c r="F217" s="160"/>
      <c r="G217" s="160"/>
      <c r="H217" s="160"/>
    </row>
    <row r="218" spans="4:8" x14ac:dyDescent="0.25">
      <c r="D218" s="160"/>
      <c r="E218" s="160"/>
      <c r="F218" s="160"/>
      <c r="G218" s="160"/>
      <c r="H218" s="160"/>
    </row>
    <row r="219" spans="4:8" x14ac:dyDescent="0.25">
      <c r="D219" s="160"/>
      <c r="E219" s="160"/>
      <c r="F219" s="160"/>
      <c r="G219" s="160"/>
      <c r="H219" s="160"/>
    </row>
    <row r="220" spans="4:8" x14ac:dyDescent="0.25">
      <c r="D220" s="160"/>
      <c r="E220" s="160"/>
      <c r="F220" s="160"/>
      <c r="G220" s="160"/>
      <c r="H220" s="160"/>
    </row>
    <row r="221" spans="4:8" x14ac:dyDescent="0.25">
      <c r="D221" s="160"/>
      <c r="E221" s="160"/>
      <c r="F221" s="160"/>
      <c r="G221" s="160"/>
      <c r="H221" s="160"/>
    </row>
    <row r="222" spans="4:8" x14ac:dyDescent="0.25">
      <c r="D222" s="160"/>
      <c r="E222" s="160"/>
      <c r="F222" s="160"/>
      <c r="G222" s="160"/>
      <c r="H222" s="160"/>
    </row>
    <row r="223" spans="4:8" x14ac:dyDescent="0.25">
      <c r="D223" s="160"/>
      <c r="E223" s="160"/>
      <c r="F223" s="160"/>
      <c r="G223" s="160"/>
      <c r="H223" s="160"/>
    </row>
    <row r="224" spans="4:8" x14ac:dyDescent="0.25">
      <c r="D224" s="160"/>
      <c r="E224" s="160"/>
      <c r="F224" s="160"/>
      <c r="G224" s="160"/>
      <c r="H224" s="160"/>
    </row>
    <row r="225" spans="4:8" x14ac:dyDescent="0.25">
      <c r="D225" s="160"/>
      <c r="E225" s="160"/>
      <c r="F225" s="160"/>
      <c r="G225" s="160"/>
      <c r="H225" s="160"/>
    </row>
    <row r="226" spans="4:8" x14ac:dyDescent="0.25">
      <c r="D226" s="160"/>
      <c r="E226" s="160"/>
      <c r="F226" s="160"/>
      <c r="G226" s="160"/>
      <c r="H226" s="160"/>
    </row>
    <row r="227" spans="4:8" x14ac:dyDescent="0.25">
      <c r="D227" s="160"/>
      <c r="E227" s="160"/>
      <c r="F227" s="160"/>
      <c r="G227" s="160"/>
      <c r="H227" s="160"/>
    </row>
    <row r="228" spans="4:8" x14ac:dyDescent="0.25">
      <c r="D228" s="160"/>
      <c r="E228" s="160"/>
      <c r="F228" s="160"/>
      <c r="G228" s="160"/>
      <c r="H228" s="160"/>
    </row>
    <row r="229" spans="4:8" x14ac:dyDescent="0.25">
      <c r="D229" s="160"/>
      <c r="E229" s="160"/>
      <c r="F229" s="160"/>
      <c r="G229" s="160"/>
      <c r="H229" s="160"/>
    </row>
    <row r="230" spans="4:8" x14ac:dyDescent="0.25">
      <c r="D230" s="160"/>
      <c r="E230" s="160"/>
      <c r="F230" s="160"/>
      <c r="G230" s="160"/>
      <c r="H230" s="160"/>
    </row>
    <row r="231" spans="4:8" x14ac:dyDescent="0.25">
      <c r="D231" s="160"/>
      <c r="E231" s="160"/>
      <c r="F231" s="160"/>
      <c r="G231" s="160"/>
      <c r="H231" s="160"/>
    </row>
    <row r="232" spans="4:8" x14ac:dyDescent="0.25">
      <c r="D232" s="160"/>
      <c r="E232" s="160"/>
      <c r="F232" s="160"/>
      <c r="G232" s="160"/>
      <c r="H232" s="160"/>
    </row>
    <row r="233" spans="4:8" x14ac:dyDescent="0.25">
      <c r="D233" s="160"/>
      <c r="E233" s="160"/>
      <c r="F233" s="160"/>
      <c r="G233" s="160"/>
      <c r="H233" s="160"/>
    </row>
    <row r="234" spans="4:8" x14ac:dyDescent="0.25">
      <c r="D234" s="160"/>
      <c r="E234" s="160"/>
      <c r="F234" s="160"/>
      <c r="G234" s="160"/>
      <c r="H234" s="160"/>
    </row>
    <row r="235" spans="4:8" x14ac:dyDescent="0.25">
      <c r="D235" s="160"/>
      <c r="E235" s="160"/>
      <c r="F235" s="160"/>
      <c r="G235" s="160"/>
      <c r="H235" s="160"/>
    </row>
    <row r="236" spans="4:8" x14ac:dyDescent="0.25">
      <c r="D236" s="160"/>
      <c r="E236" s="160"/>
      <c r="F236" s="160"/>
      <c r="G236" s="160"/>
      <c r="H236" s="160"/>
    </row>
    <row r="237" spans="4:8" x14ac:dyDescent="0.25">
      <c r="D237" s="160"/>
      <c r="E237" s="160"/>
      <c r="F237" s="160"/>
      <c r="G237" s="160"/>
      <c r="H237" s="160"/>
    </row>
    <row r="238" spans="4:8" x14ac:dyDescent="0.25">
      <c r="D238" s="160"/>
      <c r="E238" s="160"/>
      <c r="F238" s="160"/>
      <c r="G238" s="160"/>
      <c r="H238" s="160"/>
    </row>
    <row r="239" spans="4:8" x14ac:dyDescent="0.25">
      <c r="D239" s="160"/>
      <c r="E239" s="160"/>
      <c r="F239" s="160"/>
      <c r="G239" s="160"/>
      <c r="H239" s="160"/>
    </row>
    <row r="240" spans="4:8" x14ac:dyDescent="0.25">
      <c r="D240" s="160"/>
      <c r="E240" s="160"/>
      <c r="F240" s="160"/>
      <c r="G240" s="160"/>
      <c r="H240" s="160"/>
    </row>
    <row r="241" spans="4:8" x14ac:dyDescent="0.25">
      <c r="D241" s="160"/>
      <c r="E241" s="160"/>
      <c r="F241" s="160"/>
      <c r="G241" s="160"/>
      <c r="H241" s="160"/>
    </row>
    <row r="242" spans="4:8" x14ac:dyDescent="0.25">
      <c r="D242" s="160"/>
      <c r="E242" s="160"/>
      <c r="F242" s="160"/>
      <c r="G242" s="160"/>
      <c r="H242" s="160"/>
    </row>
    <row r="243" spans="4:8" x14ac:dyDescent="0.25">
      <c r="D243" s="160"/>
      <c r="E243" s="160"/>
      <c r="F243" s="160"/>
      <c r="G243" s="160"/>
      <c r="H243" s="160"/>
    </row>
    <row r="244" spans="4:8" x14ac:dyDescent="0.25">
      <c r="D244" s="160"/>
      <c r="E244" s="160"/>
      <c r="F244" s="160"/>
      <c r="G244" s="160"/>
      <c r="H244" s="160"/>
    </row>
    <row r="245" spans="4:8" x14ac:dyDescent="0.25">
      <c r="D245" s="160"/>
      <c r="E245" s="160"/>
      <c r="F245" s="160"/>
      <c r="G245" s="160"/>
      <c r="H245" s="160"/>
    </row>
    <row r="246" spans="4:8" x14ac:dyDescent="0.25">
      <c r="D246" s="160"/>
      <c r="E246" s="160"/>
      <c r="F246" s="160"/>
      <c r="G246" s="160"/>
      <c r="H246" s="160"/>
    </row>
    <row r="247" spans="4:8" x14ac:dyDescent="0.25">
      <c r="D247" s="160"/>
      <c r="E247" s="160"/>
      <c r="F247" s="160"/>
      <c r="G247" s="160"/>
      <c r="H247" s="160"/>
    </row>
    <row r="248" spans="4:8" x14ac:dyDescent="0.25">
      <c r="D248" s="160"/>
      <c r="E248" s="160"/>
      <c r="F248" s="160"/>
      <c r="G248" s="160"/>
      <c r="H248" s="160"/>
    </row>
    <row r="249" spans="4:8" x14ac:dyDescent="0.25">
      <c r="D249" s="160"/>
      <c r="E249" s="160"/>
      <c r="F249" s="160"/>
      <c r="G249" s="160"/>
      <c r="H249" s="160"/>
    </row>
    <row r="250" spans="4:8" x14ac:dyDescent="0.25">
      <c r="D250" s="160"/>
      <c r="E250" s="160"/>
      <c r="F250" s="160"/>
      <c r="G250" s="160"/>
      <c r="H250" s="160"/>
    </row>
    <row r="251" spans="4:8" x14ac:dyDescent="0.25">
      <c r="D251" s="160"/>
      <c r="E251" s="160"/>
      <c r="F251" s="160"/>
      <c r="G251" s="160"/>
      <c r="H251" s="160"/>
    </row>
    <row r="252" spans="4:8" x14ac:dyDescent="0.25">
      <c r="D252" s="160"/>
      <c r="E252" s="160"/>
      <c r="F252" s="160"/>
      <c r="G252" s="160"/>
      <c r="H252" s="160"/>
    </row>
    <row r="253" spans="4:8" x14ac:dyDescent="0.25">
      <c r="D253" s="160"/>
      <c r="E253" s="160"/>
      <c r="F253" s="160"/>
      <c r="G253" s="160"/>
      <c r="H253" s="160"/>
    </row>
    <row r="254" spans="4:8" x14ac:dyDescent="0.25">
      <c r="D254" s="160"/>
      <c r="E254" s="160"/>
      <c r="F254" s="160"/>
      <c r="G254" s="160"/>
      <c r="H254" s="160"/>
    </row>
    <row r="255" spans="4:8" x14ac:dyDescent="0.25">
      <c r="D255" s="160"/>
      <c r="E255" s="160"/>
      <c r="F255" s="160"/>
      <c r="G255" s="160"/>
      <c r="H255" s="160"/>
    </row>
    <row r="256" spans="4:8" x14ac:dyDescent="0.25">
      <c r="D256" s="160"/>
      <c r="E256" s="160"/>
      <c r="F256" s="160"/>
      <c r="G256" s="160"/>
      <c r="H256" s="160"/>
    </row>
    <row r="257" spans="4:8" x14ac:dyDescent="0.25">
      <c r="D257" s="160"/>
      <c r="E257" s="160"/>
      <c r="F257" s="160"/>
      <c r="G257" s="160"/>
      <c r="H257" s="160"/>
    </row>
    <row r="258" spans="4:8" x14ac:dyDescent="0.25">
      <c r="D258" s="160"/>
      <c r="E258" s="160"/>
      <c r="F258" s="160"/>
      <c r="G258" s="160"/>
      <c r="H258" s="160"/>
    </row>
    <row r="259" spans="4:8" x14ac:dyDescent="0.25">
      <c r="D259" s="160"/>
      <c r="E259" s="160"/>
      <c r="F259" s="160"/>
      <c r="G259" s="160"/>
      <c r="H259" s="160"/>
    </row>
    <row r="260" spans="4:8" x14ac:dyDescent="0.25">
      <c r="D260" s="160"/>
      <c r="E260" s="160"/>
      <c r="F260" s="160"/>
      <c r="G260" s="160"/>
      <c r="H260" s="160"/>
    </row>
    <row r="261" spans="4:8" x14ac:dyDescent="0.25">
      <c r="D261" s="160"/>
      <c r="E261" s="160"/>
      <c r="F261" s="160"/>
      <c r="G261" s="160"/>
      <c r="H261" s="160"/>
    </row>
    <row r="262" spans="4:8" x14ac:dyDescent="0.25">
      <c r="D262" s="160"/>
      <c r="E262" s="160"/>
      <c r="F262" s="160"/>
      <c r="G262" s="160"/>
      <c r="H262" s="160"/>
    </row>
    <row r="263" spans="4:8" x14ac:dyDescent="0.25">
      <c r="D263" s="160"/>
      <c r="E263" s="160"/>
      <c r="F263" s="160"/>
      <c r="G263" s="160"/>
      <c r="H263" s="160"/>
    </row>
    <row r="264" spans="4:8" x14ac:dyDescent="0.25">
      <c r="D264" s="160"/>
      <c r="E264" s="160"/>
      <c r="F264" s="160"/>
      <c r="G264" s="160"/>
      <c r="H264" s="160"/>
    </row>
    <row r="265" spans="4:8" x14ac:dyDescent="0.25">
      <c r="D265" s="160"/>
      <c r="E265" s="160"/>
      <c r="F265" s="160"/>
      <c r="G265" s="160"/>
      <c r="H265" s="160"/>
    </row>
    <row r="266" spans="4:8" x14ac:dyDescent="0.25">
      <c r="D266" s="160"/>
      <c r="E266" s="160"/>
      <c r="F266" s="160"/>
      <c r="G266" s="160"/>
      <c r="H266" s="160"/>
    </row>
    <row r="267" spans="4:8" x14ac:dyDescent="0.25">
      <c r="D267" s="160"/>
      <c r="E267" s="160"/>
      <c r="F267" s="160"/>
      <c r="G267" s="160"/>
      <c r="H267" s="160"/>
    </row>
    <row r="268" spans="4:8" x14ac:dyDescent="0.25">
      <c r="D268" s="160"/>
      <c r="E268" s="160"/>
      <c r="F268" s="160"/>
      <c r="G268" s="160"/>
      <c r="H268" s="160"/>
    </row>
    <row r="269" spans="4:8" x14ac:dyDescent="0.25">
      <c r="D269" s="160"/>
      <c r="E269" s="160"/>
      <c r="F269" s="160"/>
      <c r="G269" s="160"/>
      <c r="H269" s="160"/>
    </row>
    <row r="270" spans="4:8" x14ac:dyDescent="0.25">
      <c r="D270" s="160"/>
      <c r="E270" s="160"/>
      <c r="F270" s="160"/>
      <c r="G270" s="160"/>
      <c r="H270" s="160"/>
    </row>
    <row r="271" spans="4:8" x14ac:dyDescent="0.25">
      <c r="D271" s="160"/>
      <c r="E271" s="160"/>
      <c r="F271" s="160"/>
      <c r="G271" s="160"/>
      <c r="H271" s="160"/>
    </row>
    <row r="272" spans="4:8" x14ac:dyDescent="0.25">
      <c r="D272" s="160"/>
      <c r="E272" s="160"/>
      <c r="F272" s="160"/>
      <c r="G272" s="160"/>
      <c r="H272" s="160"/>
    </row>
    <row r="273" spans="4:8" x14ac:dyDescent="0.25">
      <c r="D273" s="160"/>
      <c r="E273" s="160"/>
      <c r="F273" s="160"/>
      <c r="G273" s="160"/>
      <c r="H273" s="160"/>
    </row>
    <row r="274" spans="4:8" x14ac:dyDescent="0.25">
      <c r="D274" s="160"/>
      <c r="E274" s="160"/>
      <c r="F274" s="160"/>
      <c r="G274" s="160"/>
      <c r="H274" s="160"/>
    </row>
    <row r="275" spans="4:8" x14ac:dyDescent="0.25">
      <c r="D275" s="160"/>
      <c r="E275" s="160"/>
      <c r="F275" s="160"/>
      <c r="G275" s="160"/>
      <c r="H275" s="160"/>
    </row>
    <row r="276" spans="4:8" x14ac:dyDescent="0.25">
      <c r="D276" s="160"/>
      <c r="E276" s="160"/>
      <c r="F276" s="160"/>
      <c r="G276" s="160"/>
      <c r="H276" s="160"/>
    </row>
    <row r="277" spans="4:8" x14ac:dyDescent="0.25">
      <c r="D277" s="160"/>
      <c r="E277" s="160"/>
      <c r="F277" s="160"/>
      <c r="G277" s="160"/>
      <c r="H277" s="160"/>
    </row>
    <row r="278" spans="4:8" x14ac:dyDescent="0.25">
      <c r="D278" s="160"/>
      <c r="E278" s="160"/>
      <c r="F278" s="160"/>
      <c r="G278" s="160"/>
      <c r="H278" s="160"/>
    </row>
    <row r="279" spans="4:8" x14ac:dyDescent="0.25">
      <c r="D279" s="160"/>
      <c r="E279" s="160"/>
      <c r="F279" s="160"/>
      <c r="G279" s="160"/>
      <c r="H279" s="160"/>
    </row>
    <row r="280" spans="4:8" x14ac:dyDescent="0.25">
      <c r="D280" s="160"/>
      <c r="E280" s="160"/>
      <c r="F280" s="160"/>
      <c r="G280" s="160"/>
      <c r="H280" s="160"/>
    </row>
    <row r="281" spans="4:8" x14ac:dyDescent="0.25">
      <c r="D281" s="160"/>
      <c r="E281" s="160"/>
      <c r="F281" s="160"/>
      <c r="G281" s="160"/>
      <c r="H281" s="160"/>
    </row>
    <row r="282" spans="4:8" x14ac:dyDescent="0.25">
      <c r="D282" s="160"/>
      <c r="E282" s="160"/>
      <c r="F282" s="160"/>
      <c r="G282" s="160"/>
      <c r="H282" s="160"/>
    </row>
    <row r="283" spans="4:8" x14ac:dyDescent="0.25">
      <c r="D283" s="160"/>
      <c r="E283" s="160"/>
      <c r="F283" s="160"/>
      <c r="G283" s="160"/>
      <c r="H283" s="160"/>
    </row>
    <row r="284" spans="4:8" x14ac:dyDescent="0.25">
      <c r="D284" s="160"/>
      <c r="E284" s="160"/>
      <c r="F284" s="160"/>
      <c r="G284" s="160"/>
      <c r="H284" s="160"/>
    </row>
    <row r="285" spans="4:8" x14ac:dyDescent="0.25">
      <c r="D285" s="160"/>
      <c r="E285" s="160"/>
      <c r="F285" s="160"/>
      <c r="G285" s="160"/>
      <c r="H285" s="160"/>
    </row>
    <row r="286" spans="4:8" x14ac:dyDescent="0.25">
      <c r="D286" s="160"/>
      <c r="E286" s="160"/>
      <c r="F286" s="160"/>
      <c r="G286" s="160"/>
      <c r="H286" s="160"/>
    </row>
    <row r="287" spans="4:8" x14ac:dyDescent="0.25">
      <c r="D287" s="160"/>
      <c r="E287" s="160"/>
      <c r="F287" s="160"/>
      <c r="G287" s="160"/>
      <c r="H287" s="160"/>
    </row>
    <row r="288" spans="4:8" x14ac:dyDescent="0.25">
      <c r="D288" s="160"/>
      <c r="E288" s="160"/>
      <c r="F288" s="160"/>
      <c r="G288" s="160"/>
      <c r="H288" s="160"/>
    </row>
    <row r="289" spans="4:8" x14ac:dyDescent="0.25">
      <c r="D289" s="160"/>
      <c r="E289" s="160"/>
      <c r="F289" s="160"/>
      <c r="G289" s="160"/>
      <c r="H289" s="160"/>
    </row>
    <row r="290" spans="4:8" x14ac:dyDescent="0.25">
      <c r="D290" s="160"/>
      <c r="E290" s="160"/>
      <c r="F290" s="160"/>
      <c r="G290" s="160"/>
      <c r="H290" s="160"/>
    </row>
    <row r="291" spans="4:8" x14ac:dyDescent="0.25">
      <c r="D291" s="160"/>
      <c r="E291" s="160"/>
      <c r="F291" s="160"/>
      <c r="G291" s="160"/>
      <c r="H291" s="160"/>
    </row>
    <row r="292" spans="4:8" x14ac:dyDescent="0.25">
      <c r="D292" s="160"/>
      <c r="E292" s="160"/>
      <c r="F292" s="160"/>
      <c r="G292" s="160"/>
      <c r="H292" s="160"/>
    </row>
    <row r="293" spans="4:8" x14ac:dyDescent="0.25">
      <c r="D293" s="160"/>
      <c r="E293" s="160"/>
      <c r="F293" s="160"/>
      <c r="G293" s="160"/>
      <c r="H293" s="160"/>
    </row>
    <row r="294" spans="4:8" x14ac:dyDescent="0.25">
      <c r="D294" s="160"/>
      <c r="E294" s="160"/>
      <c r="F294" s="160"/>
      <c r="G294" s="160"/>
      <c r="H294" s="160"/>
    </row>
    <row r="295" spans="4:8" x14ac:dyDescent="0.25">
      <c r="D295" s="160"/>
      <c r="E295" s="160"/>
      <c r="F295" s="160"/>
      <c r="G295" s="160"/>
      <c r="H295" s="160"/>
    </row>
    <row r="296" spans="4:8" x14ac:dyDescent="0.25">
      <c r="D296" s="160"/>
      <c r="E296" s="160"/>
      <c r="F296" s="160"/>
      <c r="G296" s="160"/>
      <c r="H296" s="160"/>
    </row>
    <row r="297" spans="4:8" x14ac:dyDescent="0.25">
      <c r="D297" s="160"/>
      <c r="E297" s="160"/>
      <c r="F297" s="160"/>
      <c r="G297" s="160"/>
      <c r="H297" s="160"/>
    </row>
    <row r="298" spans="4:8" x14ac:dyDescent="0.25">
      <c r="D298" s="160"/>
      <c r="E298" s="160"/>
      <c r="F298" s="160"/>
      <c r="G298" s="160"/>
      <c r="H298" s="160"/>
    </row>
    <row r="299" spans="4:8" x14ac:dyDescent="0.25">
      <c r="D299" s="160"/>
      <c r="E299" s="160"/>
      <c r="F299" s="160"/>
      <c r="G299" s="160"/>
      <c r="H299" s="160"/>
    </row>
    <row r="300" spans="4:8" x14ac:dyDescent="0.25">
      <c r="D300" s="160"/>
      <c r="E300" s="160"/>
      <c r="F300" s="160"/>
      <c r="G300" s="160"/>
      <c r="H300" s="160"/>
    </row>
    <row r="301" spans="4:8" x14ac:dyDescent="0.25">
      <c r="D301" s="160"/>
      <c r="E301" s="160"/>
      <c r="F301" s="160"/>
      <c r="G301" s="160"/>
      <c r="H301" s="160"/>
    </row>
    <row r="302" spans="4:8" x14ac:dyDescent="0.25">
      <c r="D302" s="160"/>
      <c r="E302" s="160"/>
      <c r="F302" s="160"/>
      <c r="G302" s="160"/>
      <c r="H302" s="160"/>
    </row>
    <row r="303" spans="4:8" x14ac:dyDescent="0.25">
      <c r="D303" s="160"/>
      <c r="E303" s="160"/>
      <c r="F303" s="160"/>
      <c r="G303" s="160"/>
      <c r="H303" s="160"/>
    </row>
    <row r="304" spans="4:8" x14ac:dyDescent="0.25">
      <c r="D304" s="160"/>
      <c r="E304" s="160"/>
      <c r="F304" s="160"/>
      <c r="G304" s="160"/>
      <c r="H304" s="160"/>
    </row>
    <row r="305" spans="4:8" x14ac:dyDescent="0.25">
      <c r="D305" s="160"/>
      <c r="E305" s="160"/>
      <c r="F305" s="160"/>
      <c r="G305" s="160"/>
      <c r="H305" s="160"/>
    </row>
    <row r="306" spans="4:8" x14ac:dyDescent="0.25">
      <c r="D306" s="160"/>
      <c r="E306" s="160"/>
      <c r="F306" s="160"/>
      <c r="G306" s="160"/>
      <c r="H306" s="160"/>
    </row>
    <row r="307" spans="4:8" x14ac:dyDescent="0.25">
      <c r="D307" s="160"/>
      <c r="E307" s="160"/>
      <c r="F307" s="160"/>
      <c r="G307" s="160"/>
      <c r="H307" s="160"/>
    </row>
    <row r="308" spans="4:8" x14ac:dyDescent="0.25">
      <c r="D308" s="160"/>
      <c r="E308" s="160"/>
      <c r="F308" s="160"/>
      <c r="G308" s="160"/>
      <c r="H308" s="160"/>
    </row>
    <row r="309" spans="4:8" x14ac:dyDescent="0.25">
      <c r="D309" s="160"/>
      <c r="E309" s="160"/>
      <c r="F309" s="160"/>
      <c r="G309" s="160"/>
      <c r="H309" s="160"/>
    </row>
    <row r="310" spans="4:8" x14ac:dyDescent="0.25">
      <c r="D310" s="160"/>
      <c r="E310" s="160"/>
      <c r="F310" s="160"/>
      <c r="G310" s="160"/>
      <c r="H310" s="160"/>
    </row>
    <row r="311" spans="4:8" x14ac:dyDescent="0.25">
      <c r="D311" s="160"/>
      <c r="E311" s="160"/>
      <c r="F311" s="160"/>
      <c r="G311" s="160"/>
      <c r="H311" s="160"/>
    </row>
    <row r="312" spans="4:8" x14ac:dyDescent="0.25">
      <c r="D312" s="160"/>
      <c r="E312" s="160"/>
      <c r="F312" s="160"/>
      <c r="G312" s="160"/>
      <c r="H312" s="160"/>
    </row>
    <row r="313" spans="4:8" x14ac:dyDescent="0.25">
      <c r="D313" s="160"/>
      <c r="E313" s="160"/>
      <c r="F313" s="160"/>
      <c r="G313" s="160"/>
      <c r="H313" s="160"/>
    </row>
    <row r="314" spans="4:8" x14ac:dyDescent="0.25">
      <c r="D314" s="160"/>
      <c r="E314" s="160"/>
      <c r="F314" s="160"/>
      <c r="G314" s="160"/>
      <c r="H314" s="160"/>
    </row>
    <row r="315" spans="4:8" x14ac:dyDescent="0.25">
      <c r="D315" s="160"/>
      <c r="E315" s="160"/>
      <c r="F315" s="160"/>
      <c r="G315" s="160"/>
      <c r="H315" s="160"/>
    </row>
    <row r="316" spans="4:8" x14ac:dyDescent="0.25">
      <c r="D316" s="160"/>
      <c r="E316" s="160"/>
      <c r="F316" s="160"/>
      <c r="G316" s="160"/>
      <c r="H316" s="160"/>
    </row>
    <row r="317" spans="4:8" x14ac:dyDescent="0.25">
      <c r="D317" s="160"/>
      <c r="E317" s="160"/>
      <c r="F317" s="160"/>
      <c r="G317" s="160"/>
      <c r="H317" s="160"/>
    </row>
    <row r="318" spans="4:8" x14ac:dyDescent="0.25">
      <c r="D318" s="160"/>
      <c r="E318" s="160"/>
      <c r="F318" s="160"/>
      <c r="G318" s="160"/>
      <c r="H318" s="160"/>
    </row>
    <row r="319" spans="4:8" x14ac:dyDescent="0.25">
      <c r="D319" s="160"/>
      <c r="E319" s="160"/>
      <c r="F319" s="160"/>
      <c r="G319" s="160"/>
      <c r="H319" s="160"/>
    </row>
    <row r="320" spans="4:8" x14ac:dyDescent="0.25">
      <c r="D320" s="160"/>
      <c r="E320" s="160"/>
      <c r="F320" s="160"/>
      <c r="G320" s="160"/>
      <c r="H320" s="160"/>
    </row>
    <row r="321" spans="4:8" x14ac:dyDescent="0.25">
      <c r="D321" s="160"/>
      <c r="E321" s="160"/>
      <c r="F321" s="160"/>
      <c r="G321" s="160"/>
      <c r="H321" s="160"/>
    </row>
    <row r="322" spans="4:8" x14ac:dyDescent="0.25">
      <c r="D322" s="160"/>
      <c r="E322" s="160"/>
      <c r="F322" s="160"/>
      <c r="G322" s="160"/>
      <c r="H322" s="160"/>
    </row>
    <row r="323" spans="4:8" x14ac:dyDescent="0.25">
      <c r="D323" s="160"/>
      <c r="E323" s="160"/>
      <c r="F323" s="160"/>
      <c r="G323" s="160"/>
      <c r="H323" s="160"/>
    </row>
    <row r="324" spans="4:8" x14ac:dyDescent="0.25">
      <c r="D324" s="160"/>
      <c r="E324" s="160"/>
      <c r="F324" s="160"/>
      <c r="G324" s="160"/>
      <c r="H324" s="160"/>
    </row>
    <row r="325" spans="4:8" x14ac:dyDescent="0.25">
      <c r="D325" s="160"/>
      <c r="E325" s="160"/>
      <c r="F325" s="160"/>
      <c r="G325" s="160"/>
      <c r="H325" s="160"/>
    </row>
    <row r="326" spans="4:8" x14ac:dyDescent="0.25">
      <c r="D326" s="160"/>
      <c r="E326" s="160"/>
      <c r="F326" s="160"/>
      <c r="G326" s="160"/>
      <c r="H326" s="160"/>
    </row>
    <row r="327" spans="4:8" x14ac:dyDescent="0.25">
      <c r="D327" s="160"/>
      <c r="E327" s="160"/>
      <c r="F327" s="160"/>
      <c r="G327" s="160"/>
      <c r="H327" s="160"/>
    </row>
    <row r="328" spans="4:8" x14ac:dyDescent="0.25">
      <c r="D328" s="160"/>
      <c r="E328" s="160"/>
      <c r="F328" s="160"/>
      <c r="G328" s="160"/>
      <c r="H328" s="160"/>
    </row>
    <row r="329" spans="4:8" x14ac:dyDescent="0.25">
      <c r="D329" s="160"/>
      <c r="E329" s="160"/>
      <c r="F329" s="160"/>
      <c r="G329" s="160"/>
      <c r="H329" s="160"/>
    </row>
    <row r="330" spans="4:8" x14ac:dyDescent="0.25">
      <c r="D330" s="160"/>
      <c r="E330" s="160"/>
      <c r="F330" s="160"/>
      <c r="G330" s="160"/>
      <c r="H330" s="160"/>
    </row>
    <row r="331" spans="4:8" x14ac:dyDescent="0.25">
      <c r="D331" s="160"/>
      <c r="E331" s="160"/>
      <c r="F331" s="160"/>
      <c r="G331" s="160"/>
      <c r="H331" s="160"/>
    </row>
    <row r="332" spans="4:8" x14ac:dyDescent="0.25">
      <c r="D332" s="160"/>
      <c r="E332" s="160"/>
      <c r="F332" s="160"/>
      <c r="G332" s="160"/>
    </row>
    <row r="333" spans="4:8" x14ac:dyDescent="0.25">
      <c r="D333" s="160"/>
      <c r="E333" s="160"/>
      <c r="F333" s="160"/>
      <c r="G333" s="160"/>
      <c r="H333" s="160"/>
    </row>
    <row r="334" spans="4:8" x14ac:dyDescent="0.25">
      <c r="D334" s="160"/>
      <c r="E334" s="160"/>
      <c r="F334" s="160"/>
      <c r="G334" s="160"/>
      <c r="H334" s="160"/>
    </row>
    <row r="335" spans="4:8" x14ac:dyDescent="0.25">
      <c r="D335" s="160"/>
      <c r="E335" s="160"/>
      <c r="F335" s="160"/>
      <c r="G335" s="160"/>
      <c r="H335" s="160"/>
    </row>
    <row r="336" spans="4:8" x14ac:dyDescent="0.25">
      <c r="D336" s="160"/>
      <c r="E336" s="160"/>
      <c r="F336" s="160"/>
      <c r="G336" s="160"/>
      <c r="H336" s="160"/>
    </row>
    <row r="337" spans="4:8" x14ac:dyDescent="0.25">
      <c r="D337" s="160"/>
      <c r="E337" s="160"/>
      <c r="F337" s="160"/>
      <c r="G337" s="160"/>
      <c r="H337" s="160"/>
    </row>
    <row r="338" spans="4:8" x14ac:dyDescent="0.25">
      <c r="D338" s="160"/>
      <c r="E338" s="160"/>
      <c r="F338" s="160"/>
      <c r="G338" s="160"/>
      <c r="H338" s="160"/>
    </row>
    <row r="339" spans="4:8" x14ac:dyDescent="0.25">
      <c r="D339" s="160"/>
      <c r="E339" s="160"/>
      <c r="F339" s="160"/>
      <c r="G339" s="160"/>
      <c r="H339" s="160"/>
    </row>
    <row r="340" spans="4:8" x14ac:dyDescent="0.25">
      <c r="D340" s="160"/>
      <c r="E340" s="160"/>
      <c r="F340" s="160"/>
      <c r="G340" s="160"/>
      <c r="H340" s="160"/>
    </row>
    <row r="341" spans="4:8" x14ac:dyDescent="0.25">
      <c r="D341" s="160"/>
      <c r="E341" s="160"/>
      <c r="F341" s="160"/>
      <c r="G341" s="160"/>
      <c r="H341" s="160"/>
    </row>
    <row r="342" spans="4:8" x14ac:dyDescent="0.25">
      <c r="D342" s="160"/>
      <c r="E342" s="160"/>
      <c r="F342" s="160"/>
      <c r="G342" s="160"/>
      <c r="H342" s="160"/>
    </row>
    <row r="343" spans="4:8" x14ac:dyDescent="0.25">
      <c r="D343" s="160"/>
      <c r="E343" s="160"/>
      <c r="F343" s="160"/>
      <c r="G343" s="160"/>
      <c r="H343" s="160"/>
    </row>
    <row r="344" spans="4:8" x14ac:dyDescent="0.25">
      <c r="D344" s="160"/>
      <c r="E344" s="160"/>
      <c r="F344" s="160"/>
      <c r="G344" s="160"/>
      <c r="H344" s="160"/>
    </row>
    <row r="345" spans="4:8" x14ac:dyDescent="0.25">
      <c r="D345" s="160"/>
      <c r="E345" s="160"/>
      <c r="F345" s="160"/>
      <c r="G345" s="160"/>
      <c r="H345" s="160"/>
    </row>
    <row r="346" spans="4:8" x14ac:dyDescent="0.25">
      <c r="D346" s="160"/>
      <c r="E346" s="160"/>
      <c r="F346" s="160"/>
      <c r="G346" s="160"/>
      <c r="H346" s="160"/>
    </row>
    <row r="347" spans="4:8" x14ac:dyDescent="0.25">
      <c r="D347" s="160"/>
      <c r="E347" s="160"/>
      <c r="F347" s="160"/>
      <c r="G347" s="160"/>
      <c r="H347" s="160"/>
    </row>
    <row r="348" spans="4:8" x14ac:dyDescent="0.25">
      <c r="D348" s="160"/>
      <c r="E348" s="160"/>
      <c r="F348" s="160"/>
      <c r="G348" s="160"/>
      <c r="H348" s="160"/>
    </row>
    <row r="349" spans="4:8" x14ac:dyDescent="0.25">
      <c r="D349" s="160"/>
      <c r="E349" s="160"/>
      <c r="F349" s="160"/>
      <c r="G349" s="160"/>
      <c r="H349" s="160"/>
    </row>
    <row r="350" spans="4:8" x14ac:dyDescent="0.25">
      <c r="D350" s="160"/>
      <c r="E350" s="160"/>
      <c r="F350" s="160"/>
      <c r="G350" s="160"/>
      <c r="H350" s="160"/>
    </row>
    <row r="351" spans="4:8" x14ac:dyDescent="0.25">
      <c r="D351" s="160"/>
      <c r="E351" s="160"/>
      <c r="F351" s="160"/>
      <c r="G351" s="160"/>
      <c r="H351" s="160"/>
    </row>
    <row r="352" spans="4:8" x14ac:dyDescent="0.25">
      <c r="D352" s="160"/>
      <c r="E352" s="160"/>
      <c r="F352" s="160"/>
      <c r="G352" s="160"/>
      <c r="H352" s="160"/>
    </row>
    <row r="353" spans="4:8" x14ac:dyDescent="0.25">
      <c r="D353" s="160"/>
      <c r="E353" s="160"/>
      <c r="F353" s="160"/>
      <c r="G353" s="160"/>
      <c r="H353" s="160"/>
    </row>
    <row r="354" spans="4:8" x14ac:dyDescent="0.25">
      <c r="D354" s="160"/>
      <c r="E354" s="160"/>
      <c r="F354" s="160"/>
      <c r="G354" s="160"/>
      <c r="H354" s="160"/>
    </row>
    <row r="355" spans="4:8" x14ac:dyDescent="0.25">
      <c r="D355" s="160"/>
      <c r="E355" s="160"/>
      <c r="F355" s="160"/>
      <c r="G355" s="160"/>
      <c r="H355" s="160"/>
    </row>
    <row r="356" spans="4:8" x14ac:dyDescent="0.25">
      <c r="D356" s="160"/>
      <c r="E356" s="160"/>
      <c r="F356" s="160"/>
      <c r="G356" s="160"/>
      <c r="H356" s="160"/>
    </row>
    <row r="357" spans="4:8" x14ac:dyDescent="0.25">
      <c r="D357" s="160"/>
      <c r="E357" s="160"/>
      <c r="F357" s="160"/>
      <c r="G357" s="160"/>
      <c r="H357" s="160"/>
    </row>
    <row r="358" spans="4:8" x14ac:dyDescent="0.25">
      <c r="D358" s="160"/>
      <c r="E358" s="160"/>
      <c r="F358" s="160"/>
      <c r="G358" s="160"/>
      <c r="H358" s="160"/>
    </row>
    <row r="359" spans="4:8" x14ac:dyDescent="0.25">
      <c r="D359" s="160"/>
      <c r="E359" s="160"/>
      <c r="F359" s="160"/>
      <c r="G359" s="160"/>
      <c r="H359" s="160"/>
    </row>
    <row r="360" spans="4:8" x14ac:dyDescent="0.25">
      <c r="D360" s="160"/>
      <c r="E360" s="160"/>
      <c r="F360" s="160"/>
      <c r="G360" s="160"/>
      <c r="H360" s="160"/>
    </row>
    <row r="361" spans="4:8" x14ac:dyDescent="0.25">
      <c r="D361" s="160"/>
      <c r="E361" s="160"/>
      <c r="F361" s="160"/>
      <c r="G361" s="160"/>
      <c r="H361" s="160"/>
    </row>
    <row r="362" spans="4:8" x14ac:dyDescent="0.25">
      <c r="D362" s="160"/>
      <c r="E362" s="160"/>
      <c r="F362" s="160"/>
      <c r="G362" s="160"/>
      <c r="H362" s="160"/>
    </row>
    <row r="363" spans="4:8" x14ac:dyDescent="0.25">
      <c r="D363" s="160"/>
      <c r="E363" s="160"/>
      <c r="F363" s="160"/>
      <c r="G363" s="160"/>
      <c r="H363" s="160"/>
    </row>
    <row r="364" spans="4:8" x14ac:dyDescent="0.25">
      <c r="D364" s="160"/>
      <c r="E364" s="160"/>
      <c r="F364" s="160"/>
      <c r="G364" s="160"/>
      <c r="H364" s="160"/>
    </row>
    <row r="365" spans="4:8" x14ac:dyDescent="0.25">
      <c r="D365" s="160"/>
      <c r="E365" s="160"/>
      <c r="F365" s="160"/>
      <c r="G365" s="160"/>
      <c r="H365" s="160"/>
    </row>
    <row r="366" spans="4:8" x14ac:dyDescent="0.25">
      <c r="D366" s="160"/>
      <c r="E366" s="160"/>
      <c r="F366" s="160"/>
      <c r="G366" s="160"/>
      <c r="H366" s="160"/>
    </row>
    <row r="367" spans="4:8" x14ac:dyDescent="0.25">
      <c r="D367" s="160"/>
      <c r="E367" s="160"/>
      <c r="F367" s="160"/>
      <c r="G367" s="160"/>
      <c r="H367" s="160"/>
    </row>
    <row r="368" spans="4:8" x14ac:dyDescent="0.25">
      <c r="D368" s="160"/>
      <c r="E368" s="160"/>
      <c r="F368" s="160"/>
      <c r="G368" s="160"/>
      <c r="H368" s="160"/>
    </row>
    <row r="369" spans="4:8" x14ac:dyDescent="0.25">
      <c r="D369" s="160"/>
      <c r="E369" s="160"/>
      <c r="F369" s="160"/>
      <c r="G369" s="160"/>
      <c r="H369" s="160"/>
    </row>
    <row r="370" spans="4:8" x14ac:dyDescent="0.25">
      <c r="D370" s="160" t="s">
        <v>988</v>
      </c>
      <c r="E370" s="160"/>
      <c r="F370" s="160"/>
      <c r="G370" s="160"/>
      <c r="H370" s="160"/>
    </row>
    <row r="371" spans="4:8" x14ac:dyDescent="0.25">
      <c r="D371" s="160"/>
      <c r="E371" s="160"/>
      <c r="F371" s="160"/>
      <c r="G371" s="160"/>
      <c r="H371" s="160"/>
    </row>
    <row r="372" spans="4:8" x14ac:dyDescent="0.25">
      <c r="D372" s="160"/>
      <c r="E372" s="160"/>
      <c r="F372" s="160"/>
      <c r="G372" s="160"/>
      <c r="H372" s="160"/>
    </row>
    <row r="373" spans="4:8" x14ac:dyDescent="0.25">
      <c r="D373" s="160"/>
      <c r="E373" s="160"/>
      <c r="F373" s="160"/>
      <c r="G373" s="160"/>
      <c r="H373" s="160"/>
    </row>
    <row r="374" spans="4:8" x14ac:dyDescent="0.25">
      <c r="D374" s="160"/>
      <c r="E374" s="160"/>
      <c r="F374" s="160"/>
      <c r="G374" s="160"/>
      <c r="H374" s="160"/>
    </row>
    <row r="375" spans="4:8" x14ac:dyDescent="0.25">
      <c r="D375" s="160"/>
      <c r="E375" s="160"/>
      <c r="F375" s="160"/>
      <c r="G375" s="160"/>
      <c r="H375" s="160"/>
    </row>
    <row r="376" spans="4:8" x14ac:dyDescent="0.25">
      <c r="D376" s="160"/>
      <c r="E376" s="160"/>
      <c r="F376" s="160"/>
      <c r="G376" s="160"/>
      <c r="H376" s="160"/>
    </row>
    <row r="377" spans="4:8" x14ac:dyDescent="0.25">
      <c r="D377" s="160"/>
      <c r="E377" s="160"/>
      <c r="F377" s="160"/>
      <c r="G377" s="160"/>
      <c r="H377" s="160"/>
    </row>
    <row r="378" spans="4:8" x14ac:dyDescent="0.25">
      <c r="D378" s="160"/>
      <c r="E378" s="160"/>
      <c r="F378" s="160"/>
      <c r="G378" s="160"/>
      <c r="H378" s="160"/>
    </row>
    <row r="379" spans="4:8" x14ac:dyDescent="0.25">
      <c r="D379" s="160"/>
      <c r="E379" s="160"/>
      <c r="F379" s="160"/>
      <c r="G379" s="160"/>
      <c r="H379" s="160"/>
    </row>
    <row r="380" spans="4:8" x14ac:dyDescent="0.25">
      <c r="D380" s="160"/>
      <c r="E380" s="160"/>
      <c r="F380" s="160"/>
      <c r="G380" s="160"/>
      <c r="H380" s="160"/>
    </row>
    <row r="381" spans="4:8" x14ac:dyDescent="0.25">
      <c r="D381" s="160"/>
      <c r="E381" s="160"/>
      <c r="F381" s="160"/>
      <c r="G381" s="160"/>
      <c r="H381" s="160"/>
    </row>
    <row r="382" spans="4:8" x14ac:dyDescent="0.25">
      <c r="D382" s="160"/>
      <c r="E382" s="160"/>
      <c r="F382" s="160"/>
      <c r="G382" s="160"/>
    </row>
    <row r="383" spans="4:8" x14ac:dyDescent="0.25">
      <c r="D383" s="160"/>
      <c r="E383" s="160"/>
      <c r="F383" s="160"/>
      <c r="G383" s="160"/>
    </row>
    <row r="384" spans="4:8" x14ac:dyDescent="0.25">
      <c r="D384" s="160"/>
      <c r="E384" s="160"/>
      <c r="F384" s="160"/>
      <c r="G384" s="160"/>
    </row>
    <row r="385" spans="4:8" x14ac:dyDescent="0.25">
      <c r="D385" s="160"/>
      <c r="E385" s="160"/>
      <c r="F385" s="160"/>
      <c r="G385" s="160"/>
    </row>
    <row r="386" spans="4:8" x14ac:dyDescent="0.25">
      <c r="D386" s="160"/>
      <c r="E386" s="160"/>
      <c r="F386" s="160"/>
      <c r="G386" s="160"/>
    </row>
    <row r="387" spans="4:8" x14ac:dyDescent="0.25">
      <c r="D387" s="160"/>
      <c r="E387" s="160"/>
      <c r="F387" s="160"/>
      <c r="G387" s="160"/>
      <c r="H387" s="163"/>
    </row>
    <row r="388" spans="4:8" x14ac:dyDescent="0.25">
      <c r="D388" s="160"/>
      <c r="E388" s="160"/>
      <c r="F388" s="160"/>
      <c r="G388" s="160"/>
      <c r="H388" s="163"/>
    </row>
    <row r="389" spans="4:8" x14ac:dyDescent="0.25">
      <c r="D389" s="160"/>
      <c r="E389" s="160"/>
      <c r="F389" s="160"/>
      <c r="G389" s="160"/>
      <c r="H389" s="163"/>
    </row>
    <row r="390" spans="4:8" x14ac:dyDescent="0.25">
      <c r="D390" s="160"/>
      <c r="E390" s="160"/>
      <c r="F390" s="160"/>
      <c r="G390" s="160"/>
      <c r="H390" s="163"/>
    </row>
    <row r="391" spans="4:8" x14ac:dyDescent="0.25">
      <c r="D391" s="160"/>
      <c r="E391" s="160"/>
      <c r="F391" s="160"/>
      <c r="G391" s="160"/>
      <c r="H391" s="163"/>
    </row>
    <row r="392" spans="4:8" x14ac:dyDescent="0.25">
      <c r="D392" s="160"/>
      <c r="E392" s="160"/>
      <c r="F392" s="160"/>
      <c r="G392" s="160"/>
      <c r="H392" s="163"/>
    </row>
    <row r="393" spans="4:8" x14ac:dyDescent="0.25">
      <c r="D393" s="160"/>
      <c r="E393" s="160"/>
      <c r="F393" s="160"/>
      <c r="G393" s="160"/>
      <c r="H393" s="163"/>
    </row>
    <row r="394" spans="4:8" x14ac:dyDescent="0.25">
      <c r="D394" s="160"/>
      <c r="E394" s="160"/>
      <c r="F394" s="160"/>
      <c r="G394" s="160"/>
      <c r="H394" s="163"/>
    </row>
    <row r="395" spans="4:8" x14ac:dyDescent="0.25">
      <c r="D395" s="160"/>
      <c r="E395" s="160"/>
      <c r="F395" s="160"/>
      <c r="G395" s="160"/>
      <c r="H395" s="163"/>
    </row>
    <row r="396" spans="4:8" x14ac:dyDescent="0.25">
      <c r="D396" s="160"/>
      <c r="E396" s="160"/>
      <c r="F396" s="160"/>
      <c r="G396" s="160"/>
      <c r="H396" s="163"/>
    </row>
    <row r="397" spans="4:8" x14ac:dyDescent="0.25">
      <c r="D397" s="160"/>
      <c r="E397" s="160"/>
      <c r="F397" s="160"/>
      <c r="G397" s="160"/>
      <c r="H397" s="163"/>
    </row>
    <row r="398" spans="4:8" x14ac:dyDescent="0.25">
      <c r="D398" s="160"/>
      <c r="E398" s="160"/>
      <c r="F398" s="160"/>
      <c r="G398" s="160"/>
      <c r="H398" s="163"/>
    </row>
    <row r="399" spans="4:8" x14ac:dyDescent="0.25">
      <c r="D399" s="160"/>
      <c r="E399" s="160"/>
      <c r="F399" s="160"/>
      <c r="G399" s="160"/>
      <c r="H399" s="163"/>
    </row>
    <row r="400" spans="4:8" x14ac:dyDescent="0.25">
      <c r="D400" s="160"/>
      <c r="E400" s="160"/>
      <c r="F400" s="160"/>
      <c r="G400" s="160"/>
      <c r="H400" s="163"/>
    </row>
    <row r="401" spans="4:8" x14ac:dyDescent="0.25">
      <c r="D401" s="160"/>
      <c r="E401" s="160"/>
      <c r="F401" s="160"/>
      <c r="G401" s="160"/>
      <c r="H401" s="163"/>
    </row>
    <row r="402" spans="4:8" x14ac:dyDescent="0.25">
      <c r="D402" s="160"/>
      <c r="E402" s="160"/>
      <c r="F402" s="160"/>
      <c r="G402" s="160"/>
      <c r="H402" s="163"/>
    </row>
    <row r="403" spans="4:8" x14ac:dyDescent="0.25">
      <c r="D403" s="160"/>
      <c r="E403" s="160"/>
      <c r="F403" s="160"/>
      <c r="G403" s="160"/>
      <c r="H403" s="163"/>
    </row>
    <row r="404" spans="4:8" x14ac:dyDescent="0.25">
      <c r="D404" s="160"/>
      <c r="E404" s="160"/>
      <c r="F404" s="160"/>
      <c r="G404" s="160"/>
      <c r="H404" s="163"/>
    </row>
    <row r="405" spans="4:8" x14ac:dyDescent="0.25">
      <c r="D405" s="160"/>
      <c r="E405" s="160"/>
      <c r="F405" s="160"/>
      <c r="G405" s="160"/>
      <c r="H405" s="163"/>
    </row>
    <row r="406" spans="4:8" x14ac:dyDescent="0.25">
      <c r="D406" s="160"/>
      <c r="E406" s="160"/>
      <c r="F406" s="160"/>
      <c r="G406" s="160"/>
      <c r="H406" s="163"/>
    </row>
    <row r="407" spans="4:8" x14ac:dyDescent="0.25">
      <c r="D407" s="160"/>
      <c r="E407" s="160"/>
      <c r="F407" s="160"/>
      <c r="G407" s="160"/>
      <c r="H407" s="163"/>
    </row>
    <row r="408" spans="4:8" x14ac:dyDescent="0.25">
      <c r="D408" s="160"/>
      <c r="E408" s="160"/>
      <c r="F408" s="160"/>
      <c r="G408" s="160"/>
      <c r="H408" s="163"/>
    </row>
    <row r="409" spans="4:8" x14ac:dyDescent="0.25">
      <c r="D409" s="160"/>
      <c r="E409" s="160"/>
      <c r="F409" s="160"/>
      <c r="G409" s="160"/>
      <c r="H409" s="163"/>
    </row>
    <row r="410" spans="4:8" x14ac:dyDescent="0.25">
      <c r="D410" s="160"/>
      <c r="E410" s="160"/>
      <c r="F410" s="160"/>
      <c r="G410" s="160"/>
      <c r="H410" s="163"/>
    </row>
    <row r="411" spans="4:8" x14ac:dyDescent="0.25">
      <c r="D411" s="160"/>
      <c r="E411" s="160"/>
      <c r="F411" s="160"/>
      <c r="G411" s="160"/>
      <c r="H411" s="163"/>
    </row>
    <row r="412" spans="4:8" x14ac:dyDescent="0.25">
      <c r="D412" s="160"/>
      <c r="E412" s="160"/>
      <c r="F412" s="160"/>
      <c r="G412" s="160"/>
      <c r="H412" s="163"/>
    </row>
    <row r="413" spans="4:8" x14ac:dyDescent="0.25">
      <c r="D413" s="160"/>
      <c r="E413" s="160"/>
      <c r="F413" s="160"/>
      <c r="G413" s="160"/>
      <c r="H413" s="163"/>
    </row>
    <row r="414" spans="4:8" x14ac:dyDescent="0.25">
      <c r="D414" s="160"/>
      <c r="E414" s="160"/>
      <c r="F414" s="160"/>
      <c r="G414" s="160"/>
      <c r="H414" s="163"/>
    </row>
    <row r="415" spans="4:8" x14ac:dyDescent="0.25">
      <c r="D415" s="160"/>
      <c r="E415" s="160"/>
      <c r="F415" s="160"/>
      <c r="G415" s="160"/>
      <c r="H415" s="163"/>
    </row>
    <row r="416" spans="4:8" x14ac:dyDescent="0.25">
      <c r="D416" s="160"/>
      <c r="E416" s="160"/>
      <c r="F416" s="160"/>
      <c r="G416" s="160"/>
      <c r="H416" s="163"/>
    </row>
    <row r="417" spans="4:8" x14ac:dyDescent="0.25">
      <c r="D417" s="160"/>
      <c r="E417" s="160"/>
      <c r="F417" s="160"/>
      <c r="G417" s="160"/>
      <c r="H417" s="163"/>
    </row>
    <row r="418" spans="4:8" x14ac:dyDescent="0.25">
      <c r="D418" s="160"/>
      <c r="E418" s="160"/>
      <c r="F418" s="160"/>
      <c r="G418" s="160"/>
      <c r="H418" s="163"/>
    </row>
    <row r="419" spans="4:8" x14ac:dyDescent="0.25">
      <c r="D419" s="160"/>
      <c r="E419" s="160"/>
      <c r="F419" s="160"/>
      <c r="G419" s="160"/>
      <c r="H419" s="163"/>
    </row>
    <row r="420" spans="4:8" x14ac:dyDescent="0.25">
      <c r="D420" s="160"/>
      <c r="E420" s="160"/>
      <c r="F420" s="160"/>
      <c r="G420" s="160"/>
      <c r="H420" s="163"/>
    </row>
    <row r="421" spans="4:8" x14ac:dyDescent="0.25">
      <c r="D421" s="160"/>
      <c r="E421" s="160"/>
      <c r="F421" s="160"/>
      <c r="G421" s="160"/>
      <c r="H421" s="163"/>
    </row>
    <row r="422" spans="4:8" x14ac:dyDescent="0.25">
      <c r="D422" s="160"/>
      <c r="E422" s="160"/>
      <c r="F422" s="160"/>
      <c r="G422" s="160"/>
      <c r="H422" s="163"/>
    </row>
    <row r="423" spans="4:8" x14ac:dyDescent="0.25">
      <c r="D423" s="160"/>
      <c r="E423" s="160"/>
      <c r="F423" s="160"/>
      <c r="G423" s="160"/>
      <c r="H423" s="163"/>
    </row>
    <row r="424" spans="4:8" x14ac:dyDescent="0.25">
      <c r="D424" s="160"/>
      <c r="E424" s="160"/>
      <c r="F424" s="160"/>
      <c r="G424" s="160"/>
      <c r="H424" s="163"/>
    </row>
    <row r="425" spans="4:8" x14ac:dyDescent="0.25">
      <c r="D425" s="160"/>
      <c r="E425" s="160"/>
      <c r="F425" s="160"/>
      <c r="G425" s="160"/>
      <c r="H425" s="163"/>
    </row>
    <row r="426" spans="4:8" x14ac:dyDescent="0.25">
      <c r="D426" s="160"/>
      <c r="E426" s="160"/>
      <c r="F426" s="160"/>
      <c r="G426" s="160"/>
      <c r="H426" s="163"/>
    </row>
    <row r="427" spans="4:8" x14ac:dyDescent="0.25">
      <c r="D427" s="160"/>
      <c r="E427" s="160"/>
      <c r="F427" s="160"/>
      <c r="G427" s="160"/>
      <c r="H427" s="163"/>
    </row>
    <row r="428" spans="4:8" x14ac:dyDescent="0.25">
      <c r="D428" s="160"/>
      <c r="E428" s="160"/>
      <c r="F428" s="160"/>
      <c r="G428" s="160"/>
      <c r="H428" s="163"/>
    </row>
    <row r="429" spans="4:8" x14ac:dyDescent="0.25">
      <c r="D429" s="160"/>
      <c r="E429" s="160"/>
      <c r="F429" s="160"/>
      <c r="G429" s="160"/>
      <c r="H429" s="163"/>
    </row>
    <row r="430" spans="4:8" x14ac:dyDescent="0.25">
      <c r="D430" s="160"/>
      <c r="E430" s="160"/>
      <c r="F430" s="160"/>
      <c r="G430" s="160"/>
      <c r="H430" s="163"/>
    </row>
    <row r="431" spans="4:8" x14ac:dyDescent="0.25">
      <c r="D431" s="160"/>
      <c r="E431" s="160"/>
      <c r="F431" s="160"/>
      <c r="G431" s="160"/>
      <c r="H431" s="163"/>
    </row>
    <row r="432" spans="4:8" x14ac:dyDescent="0.25">
      <c r="D432" s="160"/>
      <c r="E432" s="160"/>
      <c r="F432" s="160"/>
      <c r="G432" s="160"/>
      <c r="H432" s="163"/>
    </row>
    <row r="433" spans="4:8" x14ac:dyDescent="0.25">
      <c r="D433" s="160"/>
      <c r="E433" s="160"/>
      <c r="F433" s="160"/>
      <c r="G433" s="160"/>
      <c r="H433" s="163"/>
    </row>
    <row r="434" spans="4:8" x14ac:dyDescent="0.25">
      <c r="D434" s="160"/>
      <c r="E434" s="160"/>
      <c r="F434" s="160"/>
      <c r="G434" s="160"/>
      <c r="H434" s="163"/>
    </row>
    <row r="435" spans="4:8" x14ac:dyDescent="0.25">
      <c r="D435" s="160"/>
      <c r="E435" s="160"/>
      <c r="F435" s="160"/>
      <c r="G435" s="160"/>
      <c r="H435" s="163"/>
    </row>
    <row r="436" spans="4:8" x14ac:dyDescent="0.25">
      <c r="D436" s="160"/>
      <c r="E436" s="160"/>
      <c r="F436" s="160"/>
      <c r="G436" s="160"/>
      <c r="H436" s="163"/>
    </row>
    <row r="437" spans="4:8" x14ac:dyDescent="0.25">
      <c r="D437" s="160"/>
      <c r="E437" s="160"/>
      <c r="F437" s="160"/>
      <c r="G437" s="160"/>
      <c r="H437" s="163"/>
    </row>
    <row r="438" spans="4:8" x14ac:dyDescent="0.25">
      <c r="D438" s="160"/>
      <c r="E438" s="160"/>
      <c r="F438" s="160"/>
      <c r="G438" s="160"/>
      <c r="H438" s="163"/>
    </row>
    <row r="439" spans="4:8" x14ac:dyDescent="0.25">
      <c r="D439" s="160"/>
      <c r="E439" s="160"/>
      <c r="F439" s="160"/>
      <c r="G439" s="160"/>
      <c r="H439" s="163"/>
    </row>
    <row r="440" spans="4:8" x14ac:dyDescent="0.25">
      <c r="D440" s="160"/>
      <c r="E440" s="160"/>
      <c r="F440" s="160"/>
      <c r="G440" s="160"/>
      <c r="H440" s="163"/>
    </row>
    <row r="441" spans="4:8" x14ac:dyDescent="0.25">
      <c r="D441" s="160"/>
      <c r="E441" s="160"/>
      <c r="F441" s="160"/>
      <c r="G441" s="160"/>
      <c r="H441" s="163"/>
    </row>
    <row r="442" spans="4:8" x14ac:dyDescent="0.25">
      <c r="D442" s="160"/>
      <c r="E442" s="160"/>
      <c r="F442" s="160"/>
      <c r="G442" s="160"/>
      <c r="H442" s="163"/>
    </row>
    <row r="443" spans="4:8" x14ac:dyDescent="0.25">
      <c r="D443" s="163"/>
      <c r="E443" s="163"/>
      <c r="F443" s="163"/>
      <c r="G443" s="163"/>
      <c r="H443" s="163"/>
    </row>
    <row r="444" spans="4:8" x14ac:dyDescent="0.25">
      <c r="D444" s="163"/>
      <c r="E444" s="163"/>
      <c r="F444" s="163"/>
      <c r="G444" s="163"/>
      <c r="H444" s="163"/>
    </row>
    <row r="445" spans="4:8" x14ac:dyDescent="0.25">
      <c r="D445" s="163"/>
      <c r="E445" s="163"/>
      <c r="F445" s="163"/>
      <c r="G445" s="163"/>
      <c r="H445" s="163"/>
    </row>
    <row r="446" spans="4:8" x14ac:dyDescent="0.25">
      <c r="D446" s="163"/>
      <c r="E446" s="163"/>
      <c r="F446" s="163"/>
      <c r="G446" s="163"/>
      <c r="H446" s="163"/>
    </row>
    <row r="447" spans="4:8" x14ac:dyDescent="0.25">
      <c r="D447" s="163"/>
      <c r="E447" s="163"/>
      <c r="F447" s="163"/>
      <c r="G447" s="163"/>
      <c r="H447" s="163"/>
    </row>
    <row r="448" spans="4:8" x14ac:dyDescent="0.25">
      <c r="D448" s="163"/>
      <c r="E448" s="163"/>
      <c r="F448" s="163"/>
      <c r="G448" s="163"/>
      <c r="H448" s="163"/>
    </row>
    <row r="449" spans="4:8" x14ac:dyDescent="0.25">
      <c r="D449" s="163"/>
      <c r="E449" s="163"/>
      <c r="F449" s="163"/>
      <c r="G449" s="163"/>
      <c r="H449" s="163"/>
    </row>
    <row r="450" spans="4:8" x14ac:dyDescent="0.25">
      <c r="D450" s="163"/>
      <c r="E450" s="163"/>
      <c r="F450" s="163"/>
      <c r="G450" s="163"/>
      <c r="H450" s="163"/>
    </row>
    <row r="451" spans="4:8" x14ac:dyDescent="0.25">
      <c r="D451" s="163"/>
      <c r="E451" s="163"/>
      <c r="F451" s="163"/>
      <c r="G451" s="163"/>
      <c r="H451" s="163"/>
    </row>
    <row r="452" spans="4:8" x14ac:dyDescent="0.25">
      <c r="D452" s="163"/>
      <c r="E452" s="163"/>
      <c r="F452" s="163"/>
      <c r="G452" s="163"/>
      <c r="H452" s="163"/>
    </row>
    <row r="453" spans="4:8" x14ac:dyDescent="0.25">
      <c r="D453" s="163"/>
      <c r="E453" s="163"/>
      <c r="F453" s="163"/>
      <c r="G453" s="163"/>
      <c r="H453" s="163"/>
    </row>
    <row r="454" spans="4:8" x14ac:dyDescent="0.25">
      <c r="D454" s="163"/>
      <c r="E454" s="163"/>
      <c r="F454" s="163"/>
      <c r="G454" s="163"/>
      <c r="H454" s="163"/>
    </row>
    <row r="455" spans="4:8" x14ac:dyDescent="0.25">
      <c r="D455" s="163"/>
      <c r="E455" s="163"/>
      <c r="F455" s="163"/>
      <c r="G455" s="163"/>
      <c r="H455" s="163"/>
    </row>
    <row r="456" spans="4:8" x14ac:dyDescent="0.25">
      <c r="D456" s="163"/>
      <c r="E456" s="163"/>
      <c r="F456" s="163"/>
      <c r="G456" s="163"/>
      <c r="H456" s="163"/>
    </row>
    <row r="457" spans="4:8" x14ac:dyDescent="0.25">
      <c r="D457" s="163"/>
      <c r="E457" s="163"/>
      <c r="F457" s="163"/>
      <c r="G457" s="163"/>
      <c r="H457" s="163"/>
    </row>
    <row r="458" spans="4:8" x14ac:dyDescent="0.25">
      <c r="D458" s="163"/>
      <c r="E458" s="163"/>
      <c r="F458" s="163"/>
      <c r="G458" s="163"/>
      <c r="H458" s="163"/>
    </row>
    <row r="459" spans="4:8" x14ac:dyDescent="0.25">
      <c r="D459" s="163"/>
      <c r="E459" s="163"/>
      <c r="F459" s="163"/>
      <c r="G459" s="163"/>
      <c r="H459" s="163"/>
    </row>
    <row r="460" spans="4:8" x14ac:dyDescent="0.25">
      <c r="D460" s="163"/>
      <c r="E460" s="163"/>
      <c r="F460" s="163"/>
      <c r="G460" s="163"/>
      <c r="H460" s="163"/>
    </row>
    <row r="461" spans="4:8" x14ac:dyDescent="0.25">
      <c r="D461" s="163"/>
      <c r="E461" s="163"/>
      <c r="F461" s="163"/>
      <c r="G461" s="163"/>
      <c r="H461" s="163"/>
    </row>
    <row r="462" spans="4:8" x14ac:dyDescent="0.25">
      <c r="D462" s="163"/>
      <c r="E462" s="163"/>
      <c r="F462" s="163"/>
      <c r="G462" s="163"/>
      <c r="H462" s="163"/>
    </row>
    <row r="463" spans="4:8" x14ac:dyDescent="0.25">
      <c r="D463" s="163"/>
      <c r="E463" s="163"/>
      <c r="F463" s="163"/>
      <c r="G463" s="163"/>
      <c r="H463" s="163"/>
    </row>
    <row r="464" spans="4:8" x14ac:dyDescent="0.25">
      <c r="D464" s="163"/>
      <c r="E464" s="163"/>
      <c r="F464" s="163"/>
      <c r="G464" s="163"/>
      <c r="H464" s="163"/>
    </row>
    <row r="465" spans="4:8" x14ac:dyDescent="0.25">
      <c r="D465" s="163"/>
      <c r="E465" s="163"/>
      <c r="F465" s="163"/>
      <c r="G465" s="163"/>
      <c r="H465" s="163"/>
    </row>
  </sheetData>
  <customSheetViews>
    <customSheetView guid="{500C2F4F-1743-499A-A051-20565DBF52B2}" scale="60" showPageBreaks="1" printArea="1" view="pageBreakPreview" topLeftCell="R1">
      <selection activeCell="BX47" sqref="BX47"/>
      <pageMargins left="0.78740157480314965" right="0.39370078740157483" top="0.78740157480314965" bottom="0.78740157480314965" header="0.51181102362204722" footer="0.51181102362204722"/>
      <printOptions horizontalCentered="1"/>
      <pageSetup paperSize="9" scale="80" fitToHeight="0" orientation="landscape" r:id="rId1"/>
      <headerFooter alignWithMargins="0"/>
    </customSheetView>
  </customSheetViews>
  <mergeCells count="29">
    <mergeCell ref="A13:AM13"/>
    <mergeCell ref="A8:AM8"/>
    <mergeCell ref="A4:AM4"/>
    <mergeCell ref="A5:AM5"/>
    <mergeCell ref="A7:AM7"/>
    <mergeCell ref="A10:AM10"/>
    <mergeCell ref="A12:AM12"/>
    <mergeCell ref="A39:C39"/>
    <mergeCell ref="A41:K41"/>
    <mergeCell ref="CD15:CD19"/>
    <mergeCell ref="E17:AM17"/>
    <mergeCell ref="AN17:BV17"/>
    <mergeCell ref="E18:K18"/>
    <mergeCell ref="BB18:BH18"/>
    <mergeCell ref="BI18:BO18"/>
    <mergeCell ref="BP18:BV18"/>
    <mergeCell ref="L18:R18"/>
    <mergeCell ref="S18:Y18"/>
    <mergeCell ref="Z18:AF18"/>
    <mergeCell ref="AG18:AM18"/>
    <mergeCell ref="AN18:AT18"/>
    <mergeCell ref="AU18:BA18"/>
    <mergeCell ref="BW15:CC18"/>
    <mergeCell ref="A14:AM14"/>
    <mergeCell ref="A15:A19"/>
    <mergeCell ref="B15:B19"/>
    <mergeCell ref="C15:C19"/>
    <mergeCell ref="D15:D19"/>
    <mergeCell ref="E15:BV16"/>
  </mergeCells>
  <printOptions horizontalCentered="1"/>
  <pageMargins left="0.78740157480314965" right="0.39370078740157483" top="0.78740157480314965" bottom="0.78740157480314965" header="0.51181102362204722" footer="0.51181102362204722"/>
  <pageSetup paperSize="9" scale="43" fitToHeight="0" orientation="landscape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R465"/>
  <sheetViews>
    <sheetView view="pageBreakPreview" zoomScale="60" zoomScaleNormal="60" workbookViewId="0">
      <selection activeCell="D22" sqref="D22"/>
    </sheetView>
  </sheetViews>
  <sheetFormatPr defaultColWidth="9" defaultRowHeight="15.75" x14ac:dyDescent="0.25"/>
  <cols>
    <col min="1" max="1" width="10.125" style="1" customWidth="1"/>
    <col min="2" max="2" width="31.25" style="1" customWidth="1"/>
    <col min="3" max="3" width="16.875" style="1" customWidth="1"/>
    <col min="4" max="4" width="15" style="1" customWidth="1"/>
    <col min="5" max="9" width="5.25" style="1" customWidth="1"/>
    <col min="10" max="29" width="5.375" style="1" bestFit="1" customWidth="1"/>
    <col min="30" max="34" width="3.875" style="1" bestFit="1" customWidth="1"/>
    <col min="35" max="54" width="5.375" style="1" bestFit="1" customWidth="1"/>
    <col min="55" max="59" width="5.25" style="1" customWidth="1"/>
    <col min="60" max="60" width="16.125" style="1" customWidth="1"/>
    <col min="61" max="61" width="6.625" style="1" customWidth="1"/>
    <col min="62" max="62" width="6.375" style="1" customWidth="1"/>
    <col min="63" max="63" width="6.25" style="1" customWidth="1"/>
    <col min="64" max="64" width="6" style="1" customWidth="1"/>
    <col min="65" max="65" width="6.5" style="1" customWidth="1"/>
    <col min="66" max="66" width="6.875" style="1" customWidth="1"/>
    <col min="67" max="67" width="6.625" style="1" customWidth="1"/>
    <col min="68" max="70" width="6.5" style="1" customWidth="1"/>
    <col min="71" max="71" width="8.75" style="1" customWidth="1"/>
    <col min="72" max="72" width="5.625" style="1" customWidth="1"/>
    <col min="73" max="74" width="6.625" style="1" customWidth="1"/>
    <col min="75" max="76" width="5.625" style="1" customWidth="1"/>
    <col min="77" max="77" width="16.625" style="1" customWidth="1"/>
    <col min="78" max="16384" width="9" style="1"/>
  </cols>
  <sheetData>
    <row r="1" spans="1:70" ht="18.75" x14ac:dyDescent="0.25">
      <c r="Z1" s="2"/>
      <c r="BH1" s="9" t="s">
        <v>61</v>
      </c>
    </row>
    <row r="2" spans="1:70" ht="18.75" x14ac:dyDescent="0.3">
      <c r="Z2" s="2"/>
      <c r="BH2" s="12" t="s">
        <v>0</v>
      </c>
    </row>
    <row r="3" spans="1:70" ht="18.75" x14ac:dyDescent="0.3">
      <c r="Z3" s="2"/>
      <c r="BH3" s="12" t="s">
        <v>910</v>
      </c>
    </row>
    <row r="4" spans="1:70" s="8" customFormat="1" ht="18.75" customHeight="1" x14ac:dyDescent="0.25">
      <c r="A4" s="373" t="s">
        <v>897</v>
      </c>
      <c r="B4" s="373"/>
      <c r="C4" s="373"/>
      <c r="D4" s="373"/>
      <c r="E4" s="373"/>
      <c r="F4" s="373"/>
      <c r="G4" s="373"/>
      <c r="H4" s="373"/>
      <c r="I4" s="373"/>
      <c r="J4" s="373"/>
      <c r="K4" s="373"/>
      <c r="L4" s="373"/>
      <c r="M4" s="373"/>
      <c r="N4" s="373"/>
      <c r="O4" s="373"/>
      <c r="P4" s="373"/>
      <c r="Q4" s="373"/>
      <c r="R4" s="373"/>
      <c r="S4" s="373"/>
      <c r="T4" s="373"/>
      <c r="U4" s="373"/>
      <c r="V4" s="373"/>
      <c r="W4" s="373"/>
      <c r="X4" s="373"/>
      <c r="Y4" s="373"/>
      <c r="Z4" s="373"/>
      <c r="AA4" s="373"/>
      <c r="AB4" s="373"/>
      <c r="AC4" s="373"/>
      <c r="AD4" s="373"/>
      <c r="AE4" s="373"/>
      <c r="AF4" s="373"/>
      <c r="AG4" s="373"/>
      <c r="AH4" s="373"/>
      <c r="AI4" s="373"/>
      <c r="AJ4" s="373"/>
      <c r="AK4" s="373"/>
      <c r="AL4" s="373"/>
      <c r="AM4" s="373"/>
      <c r="AN4" s="373"/>
      <c r="AO4" s="373"/>
      <c r="AP4" s="373"/>
      <c r="AQ4" s="373"/>
      <c r="AR4" s="373"/>
      <c r="AS4" s="373"/>
      <c r="AT4" s="373"/>
      <c r="AU4" s="373"/>
      <c r="AV4" s="373"/>
      <c r="AW4" s="373"/>
      <c r="AX4" s="373"/>
      <c r="AY4" s="373"/>
      <c r="AZ4" s="373"/>
      <c r="BA4" s="373"/>
      <c r="BB4" s="373"/>
      <c r="BC4" s="373"/>
      <c r="BD4" s="373"/>
      <c r="BE4" s="373"/>
      <c r="BF4" s="373"/>
      <c r="BG4" s="373"/>
      <c r="BH4" s="373"/>
    </row>
    <row r="5" spans="1:70" ht="18.75" customHeight="1" x14ac:dyDescent="0.3">
      <c r="A5" s="374" t="s">
        <v>1000</v>
      </c>
      <c r="B5" s="374"/>
      <c r="C5" s="374"/>
      <c r="D5" s="374"/>
      <c r="E5" s="374"/>
      <c r="F5" s="374"/>
      <c r="G5" s="374"/>
      <c r="H5" s="374"/>
      <c r="I5" s="374"/>
      <c r="J5" s="374"/>
      <c r="K5" s="374"/>
      <c r="L5" s="374"/>
      <c r="M5" s="374"/>
      <c r="N5" s="374"/>
      <c r="O5" s="374"/>
      <c r="P5" s="374"/>
      <c r="Q5" s="374"/>
      <c r="R5" s="374"/>
      <c r="S5" s="374"/>
      <c r="T5" s="374"/>
      <c r="U5" s="374"/>
      <c r="V5" s="374"/>
      <c r="W5" s="374"/>
      <c r="X5" s="374"/>
      <c r="Y5" s="374"/>
      <c r="Z5" s="374"/>
      <c r="AA5" s="374"/>
      <c r="AB5" s="374"/>
      <c r="AC5" s="374"/>
      <c r="AD5" s="374"/>
      <c r="AE5" s="374"/>
      <c r="AF5" s="374"/>
      <c r="AG5" s="374"/>
      <c r="AH5" s="374"/>
      <c r="AI5" s="374"/>
      <c r="AJ5" s="374"/>
      <c r="AK5" s="374"/>
      <c r="AL5" s="374"/>
      <c r="AM5" s="374"/>
      <c r="AN5" s="374"/>
      <c r="AO5" s="374"/>
      <c r="AP5" s="374"/>
      <c r="AQ5" s="374"/>
      <c r="AR5" s="374"/>
      <c r="AS5" s="374"/>
      <c r="AT5" s="374"/>
      <c r="AU5" s="374"/>
      <c r="AV5" s="374"/>
      <c r="AW5" s="374"/>
      <c r="AX5" s="374"/>
      <c r="AY5" s="374"/>
      <c r="AZ5" s="374"/>
      <c r="BA5" s="374"/>
      <c r="BB5" s="374"/>
      <c r="BC5" s="374"/>
      <c r="BD5" s="374"/>
      <c r="BE5" s="374"/>
      <c r="BF5" s="374"/>
      <c r="BG5" s="374"/>
      <c r="BH5" s="374"/>
    </row>
    <row r="6" spans="1:70" ht="18.75" x14ac:dyDescent="0.3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</row>
    <row r="7" spans="1:70" ht="18.75" customHeight="1" x14ac:dyDescent="0.3">
      <c r="A7" s="374" t="s">
        <v>934</v>
      </c>
      <c r="B7" s="374"/>
      <c r="C7" s="374"/>
      <c r="D7" s="374"/>
      <c r="E7" s="374"/>
      <c r="F7" s="374"/>
      <c r="G7" s="374"/>
      <c r="H7" s="374"/>
      <c r="I7" s="374"/>
      <c r="J7" s="374"/>
      <c r="K7" s="374"/>
      <c r="L7" s="374"/>
      <c r="M7" s="374"/>
      <c r="N7" s="374"/>
      <c r="O7" s="374"/>
      <c r="P7" s="374"/>
      <c r="Q7" s="374"/>
      <c r="R7" s="374"/>
      <c r="S7" s="374"/>
      <c r="T7" s="374"/>
      <c r="U7" s="374"/>
      <c r="V7" s="374"/>
      <c r="W7" s="374"/>
      <c r="X7" s="374"/>
      <c r="Y7" s="374"/>
      <c r="Z7" s="374"/>
      <c r="AA7" s="374"/>
      <c r="AB7" s="374"/>
      <c r="AC7" s="374"/>
      <c r="AD7" s="374"/>
      <c r="AE7" s="374"/>
      <c r="AF7" s="374"/>
      <c r="AG7" s="374"/>
      <c r="AH7" s="374"/>
      <c r="AI7" s="374"/>
      <c r="AJ7" s="374"/>
      <c r="AK7" s="374"/>
      <c r="AL7" s="374"/>
      <c r="AM7" s="374"/>
      <c r="AN7" s="374"/>
      <c r="AO7" s="374"/>
      <c r="AP7" s="374"/>
      <c r="AQ7" s="374"/>
      <c r="AR7" s="374"/>
      <c r="AS7" s="374"/>
      <c r="AT7" s="374"/>
      <c r="AU7" s="374"/>
      <c r="AV7" s="374"/>
      <c r="AW7" s="374"/>
      <c r="AX7" s="374"/>
      <c r="AY7" s="374"/>
      <c r="AZ7" s="374"/>
      <c r="BA7" s="374"/>
      <c r="BB7" s="374"/>
      <c r="BC7" s="374"/>
      <c r="BD7" s="374"/>
      <c r="BE7" s="374"/>
      <c r="BF7" s="374"/>
      <c r="BG7" s="374"/>
      <c r="BH7" s="374"/>
    </row>
    <row r="8" spans="1:70" ht="15.75" customHeight="1" x14ac:dyDescent="0.25">
      <c r="A8" s="386" t="s">
        <v>166</v>
      </c>
      <c r="B8" s="386"/>
      <c r="C8" s="386"/>
      <c r="D8" s="386"/>
      <c r="E8" s="386"/>
      <c r="F8" s="386"/>
      <c r="G8" s="386"/>
      <c r="H8" s="386"/>
      <c r="I8" s="386"/>
      <c r="J8" s="386"/>
      <c r="K8" s="386"/>
      <c r="L8" s="386"/>
      <c r="M8" s="386"/>
      <c r="N8" s="386"/>
      <c r="O8" s="386"/>
      <c r="P8" s="386"/>
      <c r="Q8" s="386"/>
      <c r="R8" s="386"/>
      <c r="S8" s="386"/>
      <c r="T8" s="386"/>
      <c r="U8" s="386"/>
      <c r="V8" s="386"/>
      <c r="W8" s="386"/>
      <c r="X8" s="386"/>
      <c r="Y8" s="386"/>
      <c r="Z8" s="386"/>
      <c r="AA8" s="386"/>
      <c r="AB8" s="386"/>
      <c r="AC8" s="386"/>
      <c r="AD8" s="386"/>
      <c r="AE8" s="386"/>
      <c r="AF8" s="386"/>
      <c r="AG8" s="386"/>
      <c r="AH8" s="386"/>
      <c r="AI8" s="386"/>
      <c r="AJ8" s="386"/>
      <c r="AK8" s="386"/>
      <c r="AL8" s="386"/>
      <c r="AM8" s="386"/>
      <c r="AN8" s="386"/>
      <c r="AO8" s="386"/>
      <c r="AP8" s="386"/>
      <c r="AQ8" s="386"/>
      <c r="AR8" s="386"/>
      <c r="AS8" s="386"/>
      <c r="AT8" s="386"/>
      <c r="AU8" s="386"/>
      <c r="AV8" s="386"/>
      <c r="AW8" s="386"/>
      <c r="AX8" s="386"/>
      <c r="AY8" s="386"/>
      <c r="AZ8" s="386"/>
      <c r="BA8" s="386"/>
      <c r="BB8" s="386"/>
      <c r="BC8" s="386"/>
      <c r="BD8" s="386"/>
      <c r="BE8" s="386"/>
      <c r="BF8" s="386"/>
      <c r="BG8" s="386"/>
      <c r="BH8" s="386"/>
    </row>
    <row r="9" spans="1:70" x14ac:dyDescent="0.25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</row>
    <row r="10" spans="1:70" ht="18.75" x14ac:dyDescent="0.3">
      <c r="A10" s="375" t="s">
        <v>994</v>
      </c>
      <c r="B10" s="375"/>
      <c r="C10" s="375"/>
      <c r="D10" s="375"/>
      <c r="E10" s="375"/>
      <c r="F10" s="375"/>
      <c r="G10" s="375"/>
      <c r="H10" s="375"/>
      <c r="I10" s="375"/>
      <c r="J10" s="375"/>
      <c r="K10" s="375"/>
      <c r="L10" s="375"/>
      <c r="M10" s="375"/>
      <c r="N10" s="375"/>
      <c r="O10" s="375"/>
      <c r="P10" s="375"/>
      <c r="Q10" s="375"/>
      <c r="R10" s="375"/>
      <c r="S10" s="375"/>
      <c r="T10" s="375"/>
      <c r="U10" s="375"/>
      <c r="V10" s="375"/>
      <c r="W10" s="375"/>
      <c r="X10" s="375"/>
      <c r="Y10" s="375"/>
      <c r="Z10" s="375"/>
      <c r="AA10" s="375"/>
      <c r="AB10" s="375"/>
      <c r="AC10" s="375"/>
      <c r="AD10" s="375"/>
      <c r="AE10" s="375"/>
      <c r="AF10" s="375"/>
      <c r="AG10" s="375"/>
      <c r="AH10" s="375"/>
      <c r="AI10" s="375"/>
      <c r="AJ10" s="375"/>
      <c r="AK10" s="375"/>
      <c r="AL10" s="375"/>
      <c r="AM10" s="375"/>
      <c r="AN10" s="375"/>
      <c r="AO10" s="375"/>
      <c r="AP10" s="375"/>
      <c r="AQ10" s="375"/>
      <c r="AR10" s="375"/>
      <c r="AS10" s="375"/>
      <c r="AT10" s="375"/>
      <c r="AU10" s="375"/>
      <c r="AV10" s="375"/>
      <c r="AW10" s="375"/>
      <c r="AX10" s="375"/>
      <c r="AY10" s="375"/>
      <c r="AZ10" s="375"/>
      <c r="BA10" s="375"/>
      <c r="BB10" s="375"/>
      <c r="BC10" s="375"/>
      <c r="BD10" s="375"/>
      <c r="BE10" s="375"/>
      <c r="BF10" s="375"/>
      <c r="BG10" s="375"/>
      <c r="BH10" s="375"/>
    </row>
    <row r="11" spans="1:70" ht="18.75" x14ac:dyDescent="0.3">
      <c r="AA11" s="12"/>
    </row>
    <row r="12" spans="1:70" ht="18.75" x14ac:dyDescent="0.25">
      <c r="A12" s="371" t="s">
        <v>55</v>
      </c>
      <c r="B12" s="371"/>
      <c r="C12" s="371"/>
      <c r="D12" s="371"/>
      <c r="E12" s="371"/>
      <c r="F12" s="371"/>
      <c r="G12" s="371"/>
      <c r="H12" s="371"/>
      <c r="I12" s="371"/>
      <c r="J12" s="371"/>
      <c r="K12" s="371"/>
      <c r="L12" s="371"/>
      <c r="M12" s="371"/>
      <c r="N12" s="371"/>
      <c r="O12" s="371"/>
      <c r="P12" s="371"/>
      <c r="Q12" s="371"/>
      <c r="R12" s="371"/>
      <c r="S12" s="371"/>
      <c r="T12" s="371"/>
      <c r="U12" s="371"/>
      <c r="V12" s="371"/>
      <c r="W12" s="371"/>
      <c r="X12" s="371"/>
      <c r="Y12" s="371"/>
      <c r="Z12" s="371"/>
      <c r="AA12" s="371"/>
      <c r="AB12" s="371"/>
      <c r="AC12" s="371"/>
      <c r="AD12" s="371"/>
      <c r="AE12" s="371"/>
      <c r="AF12" s="371"/>
      <c r="AG12" s="371"/>
      <c r="AH12" s="371"/>
      <c r="AI12" s="371"/>
      <c r="AJ12" s="371"/>
      <c r="AK12" s="371"/>
      <c r="AL12" s="371"/>
      <c r="AM12" s="371"/>
      <c r="AN12" s="371"/>
      <c r="AO12" s="371"/>
      <c r="AP12" s="371"/>
      <c r="AQ12" s="371"/>
      <c r="AR12" s="371"/>
      <c r="AS12" s="371"/>
      <c r="AT12" s="371"/>
      <c r="AU12" s="371"/>
      <c r="AV12" s="371"/>
      <c r="AW12" s="371"/>
      <c r="AX12" s="371"/>
      <c r="AY12" s="371"/>
      <c r="AZ12" s="371"/>
      <c r="BA12" s="371"/>
      <c r="BB12" s="371"/>
      <c r="BC12" s="371"/>
      <c r="BD12" s="371"/>
      <c r="BE12" s="371"/>
      <c r="BF12" s="371"/>
      <c r="BG12" s="371"/>
      <c r="BH12" s="371"/>
    </row>
    <row r="13" spans="1:70" x14ac:dyDescent="0.25">
      <c r="A13" s="372" t="s">
        <v>156</v>
      </c>
      <c r="B13" s="372"/>
      <c r="C13" s="372"/>
      <c r="D13" s="372"/>
      <c r="E13" s="372"/>
      <c r="F13" s="372"/>
      <c r="G13" s="372"/>
      <c r="H13" s="372"/>
      <c r="I13" s="372"/>
      <c r="J13" s="372"/>
      <c r="K13" s="372"/>
      <c r="L13" s="372"/>
      <c r="M13" s="372"/>
      <c r="N13" s="372"/>
      <c r="O13" s="372"/>
      <c r="P13" s="372"/>
      <c r="Q13" s="372"/>
      <c r="R13" s="372"/>
      <c r="S13" s="372"/>
      <c r="T13" s="372"/>
      <c r="U13" s="372"/>
      <c r="V13" s="372"/>
      <c r="W13" s="372"/>
      <c r="X13" s="372"/>
      <c r="Y13" s="372"/>
      <c r="Z13" s="372"/>
      <c r="AA13" s="372"/>
      <c r="AB13" s="372"/>
      <c r="AC13" s="372"/>
      <c r="AD13" s="372"/>
      <c r="AE13" s="372"/>
      <c r="AF13" s="372"/>
      <c r="AG13" s="372"/>
      <c r="AH13" s="372"/>
      <c r="AI13" s="372"/>
      <c r="AJ13" s="372"/>
      <c r="AK13" s="372"/>
      <c r="AL13" s="372"/>
      <c r="AM13" s="372"/>
      <c r="AN13" s="372"/>
      <c r="AO13" s="372"/>
      <c r="AP13" s="372"/>
      <c r="AQ13" s="372"/>
      <c r="AR13" s="372"/>
      <c r="AS13" s="372"/>
      <c r="AT13" s="372"/>
      <c r="AU13" s="372"/>
      <c r="AV13" s="372"/>
      <c r="AW13" s="372"/>
      <c r="AX13" s="372"/>
      <c r="AY13" s="372"/>
      <c r="AZ13" s="372"/>
      <c r="BA13" s="372"/>
      <c r="BB13" s="372"/>
      <c r="BC13" s="372"/>
      <c r="BD13" s="372"/>
      <c r="BE13" s="372"/>
      <c r="BF13" s="372"/>
      <c r="BG13" s="372"/>
      <c r="BH13" s="372"/>
    </row>
    <row r="14" spans="1:70" ht="18.75" x14ac:dyDescent="0.3">
      <c r="A14" s="363"/>
      <c r="B14" s="363"/>
      <c r="C14" s="363"/>
      <c r="D14" s="363"/>
      <c r="E14" s="363"/>
      <c r="F14" s="363"/>
      <c r="G14" s="363"/>
      <c r="H14" s="363"/>
      <c r="I14" s="363"/>
      <c r="J14" s="363"/>
      <c r="K14" s="363"/>
      <c r="L14" s="363"/>
      <c r="M14" s="363"/>
      <c r="N14" s="363"/>
      <c r="O14" s="363"/>
      <c r="P14" s="363"/>
      <c r="Q14" s="363"/>
      <c r="R14" s="363"/>
      <c r="S14" s="363"/>
      <c r="T14" s="363"/>
      <c r="U14" s="363"/>
      <c r="V14" s="363"/>
      <c r="W14" s="363"/>
      <c r="X14" s="363"/>
      <c r="Y14" s="363"/>
      <c r="Z14" s="363"/>
      <c r="AA14" s="363"/>
      <c r="AB14" s="363"/>
      <c r="AC14" s="363"/>
      <c r="AD14" s="363"/>
      <c r="AE14" s="363"/>
      <c r="AF14" s="363"/>
      <c r="AG14" s="363"/>
      <c r="AH14" s="363"/>
      <c r="AI14" s="363"/>
      <c r="AJ14" s="363"/>
      <c r="AK14" s="363"/>
      <c r="AL14" s="363"/>
      <c r="AM14" s="363"/>
      <c r="AN14" s="363"/>
      <c r="AO14" s="363"/>
      <c r="AP14" s="363"/>
      <c r="AQ14" s="363"/>
      <c r="AR14" s="363"/>
      <c r="AS14" s="363"/>
      <c r="AT14" s="363"/>
      <c r="AU14" s="363"/>
      <c r="AV14" s="363"/>
      <c r="AW14" s="363"/>
      <c r="AX14" s="363"/>
      <c r="AY14" s="363"/>
      <c r="AZ14" s="363"/>
      <c r="BA14" s="363"/>
      <c r="BB14" s="363"/>
      <c r="BC14" s="363"/>
      <c r="BD14" s="363"/>
      <c r="BE14" s="363"/>
      <c r="BF14" s="363"/>
      <c r="BG14" s="363"/>
      <c r="BH14" s="363"/>
    </row>
    <row r="15" spans="1:70" ht="15.75" customHeight="1" x14ac:dyDescent="0.25">
      <c r="A15" s="346" t="s">
        <v>64</v>
      </c>
      <c r="B15" s="349" t="s">
        <v>21</v>
      </c>
      <c r="C15" s="349" t="s">
        <v>5</v>
      </c>
      <c r="D15" s="346" t="s">
        <v>63</v>
      </c>
      <c r="E15" s="376" t="s">
        <v>1004</v>
      </c>
      <c r="F15" s="377"/>
      <c r="G15" s="377"/>
      <c r="H15" s="377"/>
      <c r="I15" s="377"/>
      <c r="J15" s="377"/>
      <c r="K15" s="377"/>
      <c r="L15" s="377"/>
      <c r="M15" s="377"/>
      <c r="N15" s="377"/>
      <c r="O15" s="377"/>
      <c r="P15" s="377"/>
      <c r="Q15" s="377"/>
      <c r="R15" s="377"/>
      <c r="S15" s="377"/>
      <c r="T15" s="377"/>
      <c r="U15" s="377"/>
      <c r="V15" s="377"/>
      <c r="W15" s="377"/>
      <c r="X15" s="377"/>
      <c r="Y15" s="377"/>
      <c r="Z15" s="377"/>
      <c r="AA15" s="377"/>
      <c r="AB15" s="377"/>
      <c r="AC15" s="377"/>
      <c r="AD15" s="377"/>
      <c r="AE15" s="377"/>
      <c r="AF15" s="377"/>
      <c r="AG15" s="377"/>
      <c r="AH15" s="377"/>
      <c r="AI15" s="377"/>
      <c r="AJ15" s="377"/>
      <c r="AK15" s="377"/>
      <c r="AL15" s="377"/>
      <c r="AM15" s="377"/>
      <c r="AN15" s="377"/>
      <c r="AO15" s="377"/>
      <c r="AP15" s="377"/>
      <c r="AQ15" s="377"/>
      <c r="AR15" s="377"/>
      <c r="AS15" s="377"/>
      <c r="AT15" s="377"/>
      <c r="AU15" s="377"/>
      <c r="AV15" s="377"/>
      <c r="AW15" s="377"/>
      <c r="AX15" s="377"/>
      <c r="AY15" s="377"/>
      <c r="AZ15" s="377"/>
      <c r="BA15" s="377"/>
      <c r="BB15" s="378"/>
      <c r="BC15" s="365" t="s">
        <v>854</v>
      </c>
      <c r="BD15" s="366"/>
      <c r="BE15" s="366"/>
      <c r="BF15" s="366"/>
      <c r="BG15" s="367"/>
      <c r="BH15" s="364" t="s">
        <v>7</v>
      </c>
      <c r="BI15" s="58"/>
      <c r="BJ15" s="58"/>
      <c r="BK15" s="58"/>
      <c r="BL15" s="58"/>
      <c r="BM15" s="58"/>
      <c r="BN15" s="58"/>
      <c r="BO15" s="3"/>
      <c r="BP15" s="3"/>
      <c r="BQ15" s="3"/>
      <c r="BR15" s="3"/>
    </row>
    <row r="16" spans="1:70" ht="15.75" customHeight="1" x14ac:dyDescent="0.25">
      <c r="A16" s="347"/>
      <c r="B16" s="349"/>
      <c r="C16" s="349"/>
      <c r="D16" s="347"/>
      <c r="E16" s="379"/>
      <c r="F16" s="380"/>
      <c r="G16" s="380"/>
      <c r="H16" s="380"/>
      <c r="I16" s="380"/>
      <c r="J16" s="380"/>
      <c r="K16" s="380"/>
      <c r="L16" s="380"/>
      <c r="M16" s="380"/>
      <c r="N16" s="380"/>
      <c r="O16" s="380"/>
      <c r="P16" s="380"/>
      <c r="Q16" s="380"/>
      <c r="R16" s="380"/>
      <c r="S16" s="380"/>
      <c r="T16" s="380"/>
      <c r="U16" s="380"/>
      <c r="V16" s="380"/>
      <c r="W16" s="380"/>
      <c r="X16" s="380"/>
      <c r="Y16" s="380"/>
      <c r="Z16" s="380"/>
      <c r="AA16" s="380"/>
      <c r="AB16" s="380"/>
      <c r="AC16" s="380"/>
      <c r="AD16" s="380"/>
      <c r="AE16" s="380"/>
      <c r="AF16" s="380"/>
      <c r="AG16" s="380"/>
      <c r="AH16" s="380"/>
      <c r="AI16" s="380"/>
      <c r="AJ16" s="380"/>
      <c r="AK16" s="380"/>
      <c r="AL16" s="380"/>
      <c r="AM16" s="380"/>
      <c r="AN16" s="380"/>
      <c r="AO16" s="380"/>
      <c r="AP16" s="380"/>
      <c r="AQ16" s="380"/>
      <c r="AR16" s="380"/>
      <c r="AS16" s="380"/>
      <c r="AT16" s="380"/>
      <c r="AU16" s="380"/>
      <c r="AV16" s="380"/>
      <c r="AW16" s="380"/>
      <c r="AX16" s="380"/>
      <c r="AY16" s="380"/>
      <c r="AZ16" s="380"/>
      <c r="BA16" s="380"/>
      <c r="BB16" s="381"/>
      <c r="BC16" s="383"/>
      <c r="BD16" s="384"/>
      <c r="BE16" s="384"/>
      <c r="BF16" s="384"/>
      <c r="BG16" s="385"/>
      <c r="BH16" s="364"/>
      <c r="BI16" s="58"/>
      <c r="BJ16" s="58"/>
      <c r="BK16" s="58"/>
      <c r="BL16" s="58"/>
      <c r="BM16" s="58"/>
      <c r="BN16" s="58"/>
      <c r="BO16" s="3"/>
      <c r="BP16" s="3"/>
      <c r="BQ16" s="3"/>
      <c r="BR16" s="3"/>
    </row>
    <row r="17" spans="1:60" ht="54.75" customHeight="1" x14ac:dyDescent="0.25">
      <c r="A17" s="347"/>
      <c r="B17" s="349"/>
      <c r="C17" s="349"/>
      <c r="D17" s="347"/>
      <c r="E17" s="362" t="s">
        <v>9</v>
      </c>
      <c r="F17" s="362"/>
      <c r="G17" s="362"/>
      <c r="H17" s="362"/>
      <c r="I17" s="362"/>
      <c r="J17" s="362"/>
      <c r="K17" s="362"/>
      <c r="L17" s="362"/>
      <c r="M17" s="362"/>
      <c r="N17" s="362"/>
      <c r="O17" s="362"/>
      <c r="P17" s="362"/>
      <c r="Q17" s="362"/>
      <c r="R17" s="362"/>
      <c r="S17" s="362"/>
      <c r="T17" s="362"/>
      <c r="U17" s="362"/>
      <c r="V17" s="362"/>
      <c r="W17" s="362"/>
      <c r="X17" s="362"/>
      <c r="Y17" s="362"/>
      <c r="Z17" s="362"/>
      <c r="AA17" s="362"/>
      <c r="AB17" s="362"/>
      <c r="AC17" s="362"/>
      <c r="AD17" s="362" t="s">
        <v>10</v>
      </c>
      <c r="AE17" s="362"/>
      <c r="AF17" s="362"/>
      <c r="AG17" s="362"/>
      <c r="AH17" s="362"/>
      <c r="AI17" s="362"/>
      <c r="AJ17" s="362"/>
      <c r="AK17" s="362"/>
      <c r="AL17" s="362"/>
      <c r="AM17" s="362"/>
      <c r="AN17" s="362"/>
      <c r="AO17" s="362"/>
      <c r="AP17" s="362"/>
      <c r="AQ17" s="362"/>
      <c r="AR17" s="362"/>
      <c r="AS17" s="362"/>
      <c r="AT17" s="362"/>
      <c r="AU17" s="362"/>
      <c r="AV17" s="362"/>
      <c r="AW17" s="362"/>
      <c r="AX17" s="362"/>
      <c r="AY17" s="362"/>
      <c r="AZ17" s="362"/>
      <c r="BA17" s="362"/>
      <c r="BB17" s="387"/>
      <c r="BC17" s="383"/>
      <c r="BD17" s="384"/>
      <c r="BE17" s="384"/>
      <c r="BF17" s="384"/>
      <c r="BG17" s="385"/>
      <c r="BH17" s="364"/>
    </row>
    <row r="18" spans="1:60" ht="31.5" customHeight="1" x14ac:dyDescent="0.25">
      <c r="A18" s="347"/>
      <c r="B18" s="349"/>
      <c r="C18" s="349"/>
      <c r="D18" s="347"/>
      <c r="E18" s="364" t="s">
        <v>12</v>
      </c>
      <c r="F18" s="364"/>
      <c r="G18" s="364"/>
      <c r="H18" s="364"/>
      <c r="I18" s="364"/>
      <c r="J18" s="364" t="s">
        <v>73</v>
      </c>
      <c r="K18" s="364"/>
      <c r="L18" s="364"/>
      <c r="M18" s="364"/>
      <c r="N18" s="364"/>
      <c r="O18" s="364" t="s">
        <v>74</v>
      </c>
      <c r="P18" s="364"/>
      <c r="Q18" s="364"/>
      <c r="R18" s="364"/>
      <c r="S18" s="364"/>
      <c r="T18" s="364" t="s">
        <v>78</v>
      </c>
      <c r="U18" s="364"/>
      <c r="V18" s="364"/>
      <c r="W18" s="364"/>
      <c r="X18" s="364"/>
      <c r="Y18" s="362" t="s">
        <v>76</v>
      </c>
      <c r="Z18" s="362"/>
      <c r="AA18" s="362"/>
      <c r="AB18" s="362"/>
      <c r="AC18" s="362"/>
      <c r="AD18" s="364" t="s">
        <v>12</v>
      </c>
      <c r="AE18" s="364"/>
      <c r="AF18" s="364"/>
      <c r="AG18" s="364"/>
      <c r="AH18" s="364"/>
      <c r="AI18" s="364" t="s">
        <v>73</v>
      </c>
      <c r="AJ18" s="364"/>
      <c r="AK18" s="364"/>
      <c r="AL18" s="364"/>
      <c r="AM18" s="364"/>
      <c r="AN18" s="364" t="s">
        <v>74</v>
      </c>
      <c r="AO18" s="364"/>
      <c r="AP18" s="364"/>
      <c r="AQ18" s="364"/>
      <c r="AR18" s="364"/>
      <c r="AS18" s="364" t="s">
        <v>78</v>
      </c>
      <c r="AT18" s="364"/>
      <c r="AU18" s="364"/>
      <c r="AV18" s="364"/>
      <c r="AW18" s="364"/>
      <c r="AX18" s="362" t="s">
        <v>76</v>
      </c>
      <c r="AY18" s="362"/>
      <c r="AZ18" s="362"/>
      <c r="BA18" s="362"/>
      <c r="BB18" s="362"/>
      <c r="BC18" s="368"/>
      <c r="BD18" s="369"/>
      <c r="BE18" s="369"/>
      <c r="BF18" s="369"/>
      <c r="BG18" s="370"/>
      <c r="BH18" s="364"/>
    </row>
    <row r="19" spans="1:60" ht="65.25" customHeight="1" x14ac:dyDescent="0.25">
      <c r="A19" s="348"/>
      <c r="B19" s="349"/>
      <c r="C19" s="349"/>
      <c r="D19" s="348"/>
      <c r="E19" s="19" t="s">
        <v>2</v>
      </c>
      <c r="F19" s="19" t="s">
        <v>3</v>
      </c>
      <c r="G19" s="19" t="s">
        <v>53</v>
      </c>
      <c r="H19" s="19" t="s">
        <v>1</v>
      </c>
      <c r="I19" s="19" t="s">
        <v>11</v>
      </c>
      <c r="J19" s="19" t="s">
        <v>2</v>
      </c>
      <c r="K19" s="19" t="s">
        <v>3</v>
      </c>
      <c r="L19" s="19" t="s">
        <v>53</v>
      </c>
      <c r="M19" s="19" t="s">
        <v>1</v>
      </c>
      <c r="N19" s="19" t="s">
        <v>11</v>
      </c>
      <c r="O19" s="19" t="s">
        <v>2</v>
      </c>
      <c r="P19" s="19" t="s">
        <v>3</v>
      </c>
      <c r="Q19" s="19" t="s">
        <v>53</v>
      </c>
      <c r="R19" s="19" t="s">
        <v>1</v>
      </c>
      <c r="S19" s="19" t="s">
        <v>11</v>
      </c>
      <c r="T19" s="19" t="s">
        <v>2</v>
      </c>
      <c r="U19" s="19" t="s">
        <v>3</v>
      </c>
      <c r="V19" s="19" t="s">
        <v>53</v>
      </c>
      <c r="W19" s="19" t="s">
        <v>1</v>
      </c>
      <c r="X19" s="19" t="s">
        <v>11</v>
      </c>
      <c r="Y19" s="19" t="s">
        <v>2</v>
      </c>
      <c r="Z19" s="19" t="s">
        <v>3</v>
      </c>
      <c r="AA19" s="19" t="s">
        <v>53</v>
      </c>
      <c r="AB19" s="19" t="s">
        <v>1</v>
      </c>
      <c r="AC19" s="19" t="s">
        <v>11</v>
      </c>
      <c r="AD19" s="19" t="s">
        <v>2</v>
      </c>
      <c r="AE19" s="19" t="s">
        <v>3</v>
      </c>
      <c r="AF19" s="19" t="s">
        <v>53</v>
      </c>
      <c r="AG19" s="19" t="s">
        <v>1</v>
      </c>
      <c r="AH19" s="19" t="s">
        <v>11</v>
      </c>
      <c r="AI19" s="19" t="s">
        <v>2</v>
      </c>
      <c r="AJ19" s="19" t="s">
        <v>3</v>
      </c>
      <c r="AK19" s="19" t="s">
        <v>53</v>
      </c>
      <c r="AL19" s="19" t="s">
        <v>1</v>
      </c>
      <c r="AM19" s="19" t="s">
        <v>11</v>
      </c>
      <c r="AN19" s="19" t="s">
        <v>2</v>
      </c>
      <c r="AO19" s="19" t="s">
        <v>3</v>
      </c>
      <c r="AP19" s="19" t="s">
        <v>53</v>
      </c>
      <c r="AQ19" s="19" t="s">
        <v>1</v>
      </c>
      <c r="AR19" s="19" t="s">
        <v>11</v>
      </c>
      <c r="AS19" s="19" t="s">
        <v>2</v>
      </c>
      <c r="AT19" s="19" t="s">
        <v>3</v>
      </c>
      <c r="AU19" s="19" t="s">
        <v>53</v>
      </c>
      <c r="AV19" s="19" t="s">
        <v>1</v>
      </c>
      <c r="AW19" s="19" t="s">
        <v>11</v>
      </c>
      <c r="AX19" s="19" t="s">
        <v>2</v>
      </c>
      <c r="AY19" s="19" t="s">
        <v>3</v>
      </c>
      <c r="AZ19" s="19" t="s">
        <v>53</v>
      </c>
      <c r="BA19" s="19" t="s">
        <v>1</v>
      </c>
      <c r="BB19" s="19" t="s">
        <v>11</v>
      </c>
      <c r="BC19" s="19" t="s">
        <v>2</v>
      </c>
      <c r="BD19" s="19" t="s">
        <v>3</v>
      </c>
      <c r="BE19" s="19" t="s">
        <v>53</v>
      </c>
      <c r="BF19" s="19" t="s">
        <v>1</v>
      </c>
      <c r="BG19" s="19" t="s">
        <v>11</v>
      </c>
      <c r="BH19" s="364"/>
    </row>
    <row r="20" spans="1:60" x14ac:dyDescent="0.25">
      <c r="A20" s="61">
        <v>1</v>
      </c>
      <c r="B20" s="61">
        <v>2</v>
      </c>
      <c r="C20" s="61">
        <v>3</v>
      </c>
      <c r="D20" s="61">
        <f>C20+1</f>
        <v>4</v>
      </c>
      <c r="E20" s="61" t="s">
        <v>81</v>
      </c>
      <c r="F20" s="61" t="s">
        <v>82</v>
      </c>
      <c r="G20" s="61" t="s">
        <v>83</v>
      </c>
      <c r="H20" s="61" t="s">
        <v>84</v>
      </c>
      <c r="I20" s="61" t="s">
        <v>85</v>
      </c>
      <c r="J20" s="61" t="s">
        <v>88</v>
      </c>
      <c r="K20" s="61" t="s">
        <v>89</v>
      </c>
      <c r="L20" s="61" t="s">
        <v>90</v>
      </c>
      <c r="M20" s="61" t="s">
        <v>91</v>
      </c>
      <c r="N20" s="61" t="s">
        <v>92</v>
      </c>
      <c r="O20" s="61" t="s">
        <v>95</v>
      </c>
      <c r="P20" s="61" t="s">
        <v>96</v>
      </c>
      <c r="Q20" s="61" t="s">
        <v>97</v>
      </c>
      <c r="R20" s="61" t="s">
        <v>98</v>
      </c>
      <c r="S20" s="61" t="s">
        <v>99</v>
      </c>
      <c r="T20" s="61" t="s">
        <v>102</v>
      </c>
      <c r="U20" s="61" t="s">
        <v>103</v>
      </c>
      <c r="V20" s="61" t="s">
        <v>104</v>
      </c>
      <c r="W20" s="61" t="s">
        <v>105</v>
      </c>
      <c r="X20" s="61" t="s">
        <v>106</v>
      </c>
      <c r="Y20" s="61" t="s">
        <v>109</v>
      </c>
      <c r="Z20" s="61" t="s">
        <v>110</v>
      </c>
      <c r="AA20" s="61" t="s">
        <v>111</v>
      </c>
      <c r="AB20" s="61" t="s">
        <v>112</v>
      </c>
      <c r="AC20" s="61" t="s">
        <v>113</v>
      </c>
      <c r="AD20" s="61" t="s">
        <v>116</v>
      </c>
      <c r="AE20" s="61" t="s">
        <v>117</v>
      </c>
      <c r="AF20" s="61" t="s">
        <v>118</v>
      </c>
      <c r="AG20" s="61" t="s">
        <v>119</v>
      </c>
      <c r="AH20" s="61" t="s">
        <v>120</v>
      </c>
      <c r="AI20" s="61" t="s">
        <v>123</v>
      </c>
      <c r="AJ20" s="61" t="s">
        <v>124</v>
      </c>
      <c r="AK20" s="61" t="s">
        <v>125</v>
      </c>
      <c r="AL20" s="61" t="s">
        <v>126</v>
      </c>
      <c r="AM20" s="61" t="s">
        <v>151</v>
      </c>
      <c r="AN20" s="61" t="s">
        <v>130</v>
      </c>
      <c r="AO20" s="61" t="s">
        <v>131</v>
      </c>
      <c r="AP20" s="61" t="s">
        <v>132</v>
      </c>
      <c r="AQ20" s="61" t="s">
        <v>133</v>
      </c>
      <c r="AR20" s="61" t="s">
        <v>134</v>
      </c>
      <c r="AS20" s="61" t="s">
        <v>137</v>
      </c>
      <c r="AT20" s="61" t="s">
        <v>138</v>
      </c>
      <c r="AU20" s="61" t="s">
        <v>139</v>
      </c>
      <c r="AV20" s="61" t="s">
        <v>140</v>
      </c>
      <c r="AW20" s="61" t="s">
        <v>141</v>
      </c>
      <c r="AX20" s="61" t="s">
        <v>144</v>
      </c>
      <c r="AY20" s="61" t="s">
        <v>145</v>
      </c>
      <c r="AZ20" s="61" t="s">
        <v>146</v>
      </c>
      <c r="BA20" s="61" t="s">
        <v>147</v>
      </c>
      <c r="BB20" s="61" t="s">
        <v>148</v>
      </c>
      <c r="BC20" s="61" t="s">
        <v>157</v>
      </c>
      <c r="BD20" s="61" t="s">
        <v>158</v>
      </c>
      <c r="BE20" s="61" t="s">
        <v>159</v>
      </c>
      <c r="BF20" s="61" t="s">
        <v>160</v>
      </c>
      <c r="BG20" s="61" t="s">
        <v>242</v>
      </c>
      <c r="BH20" s="61">
        <v>8</v>
      </c>
    </row>
    <row r="21" spans="1:60" s="163" customFormat="1" ht="126" x14ac:dyDescent="0.25">
      <c r="A21" s="201" t="s">
        <v>937</v>
      </c>
      <c r="B21" s="202" t="s">
        <v>938</v>
      </c>
      <c r="C21" s="197" t="s">
        <v>939</v>
      </c>
      <c r="D21" s="204" t="s">
        <v>442</v>
      </c>
      <c r="E21" s="204" t="s">
        <v>442</v>
      </c>
      <c r="F21" s="204" t="s">
        <v>442</v>
      </c>
      <c r="G21" s="204" t="s">
        <v>442</v>
      </c>
      <c r="H21" s="204" t="s">
        <v>442</v>
      </c>
      <c r="I21" s="204" t="s">
        <v>442</v>
      </c>
      <c r="J21" s="204" t="s">
        <v>442</v>
      </c>
      <c r="K21" s="204" t="s">
        <v>442</v>
      </c>
      <c r="L21" s="204" t="s">
        <v>442</v>
      </c>
      <c r="M21" s="204" t="s">
        <v>442</v>
      </c>
      <c r="N21" s="204" t="s">
        <v>442</v>
      </c>
      <c r="O21" s="204" t="s">
        <v>442</v>
      </c>
      <c r="P21" s="204" t="s">
        <v>442</v>
      </c>
      <c r="Q21" s="204" t="s">
        <v>442</v>
      </c>
      <c r="R21" s="204" t="s">
        <v>442</v>
      </c>
      <c r="S21" s="204" t="s">
        <v>442</v>
      </c>
      <c r="T21" s="204" t="s">
        <v>442</v>
      </c>
      <c r="U21" s="204" t="s">
        <v>442</v>
      </c>
      <c r="V21" s="204" t="s">
        <v>442</v>
      </c>
      <c r="W21" s="204" t="s">
        <v>442</v>
      </c>
      <c r="X21" s="204" t="s">
        <v>442</v>
      </c>
      <c r="Y21" s="204" t="s">
        <v>442</v>
      </c>
      <c r="Z21" s="204" t="s">
        <v>442</v>
      </c>
      <c r="AA21" s="204" t="s">
        <v>442</v>
      </c>
      <c r="AB21" s="204" t="s">
        <v>442</v>
      </c>
      <c r="AC21" s="204" t="s">
        <v>442</v>
      </c>
      <c r="AD21" s="204" t="s">
        <v>442</v>
      </c>
      <c r="AE21" s="204" t="s">
        <v>442</v>
      </c>
      <c r="AF21" s="204" t="s">
        <v>442</v>
      </c>
      <c r="AG21" s="204" t="s">
        <v>442</v>
      </c>
      <c r="AH21" s="204" t="s">
        <v>442</v>
      </c>
      <c r="AI21" s="204" t="s">
        <v>442</v>
      </c>
      <c r="AJ21" s="204" t="s">
        <v>442</v>
      </c>
      <c r="AK21" s="204" t="s">
        <v>442</v>
      </c>
      <c r="AL21" s="204" t="s">
        <v>442</v>
      </c>
      <c r="AM21" s="204" t="s">
        <v>442</v>
      </c>
      <c r="AN21" s="204" t="s">
        <v>442</v>
      </c>
      <c r="AO21" s="204" t="s">
        <v>442</v>
      </c>
      <c r="AP21" s="204" t="s">
        <v>442</v>
      </c>
      <c r="AQ21" s="204" t="s">
        <v>442</v>
      </c>
      <c r="AR21" s="204" t="s">
        <v>442</v>
      </c>
      <c r="AS21" s="204" t="s">
        <v>442</v>
      </c>
      <c r="AT21" s="204" t="s">
        <v>442</v>
      </c>
      <c r="AU21" s="204" t="s">
        <v>442</v>
      </c>
      <c r="AV21" s="204" t="s">
        <v>442</v>
      </c>
      <c r="AW21" s="204" t="s">
        <v>442</v>
      </c>
      <c r="AX21" s="204" t="s">
        <v>442</v>
      </c>
      <c r="AY21" s="204" t="s">
        <v>442</v>
      </c>
      <c r="AZ21" s="204" t="s">
        <v>442</v>
      </c>
      <c r="BA21" s="204" t="s">
        <v>442</v>
      </c>
      <c r="BB21" s="204" t="s">
        <v>442</v>
      </c>
      <c r="BC21" s="204" t="s">
        <v>442</v>
      </c>
      <c r="BD21" s="204" t="s">
        <v>442</v>
      </c>
      <c r="BE21" s="204" t="s">
        <v>442</v>
      </c>
      <c r="BF21" s="204" t="s">
        <v>442</v>
      </c>
      <c r="BG21" s="204" t="s">
        <v>442</v>
      </c>
      <c r="BH21" s="211" t="s">
        <v>442</v>
      </c>
    </row>
    <row r="22" spans="1:60" s="163" customFormat="1" ht="141.75" x14ac:dyDescent="0.25">
      <c r="A22" s="201" t="s">
        <v>940</v>
      </c>
      <c r="B22" s="202" t="s">
        <v>941</v>
      </c>
      <c r="C22" s="197" t="s">
        <v>942</v>
      </c>
      <c r="D22" s="204" t="s">
        <v>442</v>
      </c>
      <c r="E22" s="204" t="s">
        <v>442</v>
      </c>
      <c r="F22" s="204" t="s">
        <v>442</v>
      </c>
      <c r="G22" s="204" t="s">
        <v>442</v>
      </c>
      <c r="H22" s="204" t="s">
        <v>442</v>
      </c>
      <c r="I22" s="204" t="s">
        <v>442</v>
      </c>
      <c r="J22" s="204" t="s">
        <v>442</v>
      </c>
      <c r="K22" s="204" t="s">
        <v>442</v>
      </c>
      <c r="L22" s="204" t="s">
        <v>442</v>
      </c>
      <c r="M22" s="204" t="s">
        <v>442</v>
      </c>
      <c r="N22" s="204" t="s">
        <v>442</v>
      </c>
      <c r="O22" s="204" t="s">
        <v>442</v>
      </c>
      <c r="P22" s="204" t="s">
        <v>442</v>
      </c>
      <c r="Q22" s="204" t="s">
        <v>442</v>
      </c>
      <c r="R22" s="204" t="s">
        <v>442</v>
      </c>
      <c r="S22" s="204" t="s">
        <v>442</v>
      </c>
      <c r="T22" s="204" t="s">
        <v>442</v>
      </c>
      <c r="U22" s="204" t="s">
        <v>442</v>
      </c>
      <c r="V22" s="204" t="s">
        <v>442</v>
      </c>
      <c r="W22" s="204" t="s">
        <v>442</v>
      </c>
      <c r="X22" s="204" t="s">
        <v>442</v>
      </c>
      <c r="Y22" s="204" t="s">
        <v>442</v>
      </c>
      <c r="Z22" s="204" t="s">
        <v>442</v>
      </c>
      <c r="AA22" s="204" t="s">
        <v>442</v>
      </c>
      <c r="AB22" s="204" t="s">
        <v>442</v>
      </c>
      <c r="AC22" s="204" t="s">
        <v>442</v>
      </c>
      <c r="AD22" s="204" t="s">
        <v>442</v>
      </c>
      <c r="AE22" s="204" t="s">
        <v>442</v>
      </c>
      <c r="AF22" s="204" t="s">
        <v>442</v>
      </c>
      <c r="AG22" s="204" t="s">
        <v>442</v>
      </c>
      <c r="AH22" s="204" t="s">
        <v>442</v>
      </c>
      <c r="AI22" s="204" t="s">
        <v>442</v>
      </c>
      <c r="AJ22" s="204" t="s">
        <v>442</v>
      </c>
      <c r="AK22" s="204" t="s">
        <v>442</v>
      </c>
      <c r="AL22" s="204" t="s">
        <v>442</v>
      </c>
      <c r="AM22" s="204" t="s">
        <v>442</v>
      </c>
      <c r="AN22" s="204" t="s">
        <v>442</v>
      </c>
      <c r="AO22" s="204" t="s">
        <v>442</v>
      </c>
      <c r="AP22" s="204" t="s">
        <v>442</v>
      </c>
      <c r="AQ22" s="204" t="s">
        <v>442</v>
      </c>
      <c r="AR22" s="204" t="s">
        <v>442</v>
      </c>
      <c r="AS22" s="204" t="s">
        <v>442</v>
      </c>
      <c r="AT22" s="204" t="s">
        <v>442</v>
      </c>
      <c r="AU22" s="204" t="s">
        <v>442</v>
      </c>
      <c r="AV22" s="204" t="s">
        <v>442</v>
      </c>
      <c r="AW22" s="204" t="s">
        <v>442</v>
      </c>
      <c r="AX22" s="204" t="s">
        <v>442</v>
      </c>
      <c r="AY22" s="204" t="s">
        <v>442</v>
      </c>
      <c r="AZ22" s="204" t="s">
        <v>442</v>
      </c>
      <c r="BA22" s="204" t="s">
        <v>442</v>
      </c>
      <c r="BB22" s="204" t="s">
        <v>442</v>
      </c>
      <c r="BC22" s="204" t="s">
        <v>442</v>
      </c>
      <c r="BD22" s="204" t="s">
        <v>442</v>
      </c>
      <c r="BE22" s="204" t="s">
        <v>442</v>
      </c>
      <c r="BF22" s="204" t="s">
        <v>442</v>
      </c>
      <c r="BG22" s="204" t="s">
        <v>442</v>
      </c>
      <c r="BH22" s="211" t="s">
        <v>442</v>
      </c>
    </row>
    <row r="23" spans="1:60" s="163" customFormat="1" ht="126" x14ac:dyDescent="0.25">
      <c r="A23" s="195" t="s">
        <v>943</v>
      </c>
      <c r="B23" s="196" t="s">
        <v>944</v>
      </c>
      <c r="C23" s="197" t="s">
        <v>926</v>
      </c>
      <c r="D23" s="204" t="s">
        <v>442</v>
      </c>
      <c r="E23" s="204" t="s">
        <v>442</v>
      </c>
      <c r="F23" s="204" t="s">
        <v>442</v>
      </c>
      <c r="G23" s="204" t="s">
        <v>442</v>
      </c>
      <c r="H23" s="204" t="s">
        <v>442</v>
      </c>
      <c r="I23" s="204" t="s">
        <v>442</v>
      </c>
      <c r="J23" s="204" t="s">
        <v>442</v>
      </c>
      <c r="K23" s="204" t="s">
        <v>442</v>
      </c>
      <c r="L23" s="204" t="s">
        <v>442</v>
      </c>
      <c r="M23" s="204" t="s">
        <v>442</v>
      </c>
      <c r="N23" s="204" t="s">
        <v>442</v>
      </c>
      <c r="O23" s="204" t="s">
        <v>442</v>
      </c>
      <c r="P23" s="204" t="s">
        <v>442</v>
      </c>
      <c r="Q23" s="204" t="s">
        <v>442</v>
      </c>
      <c r="R23" s="204" t="s">
        <v>442</v>
      </c>
      <c r="S23" s="204" t="s">
        <v>442</v>
      </c>
      <c r="T23" s="204" t="s">
        <v>442</v>
      </c>
      <c r="U23" s="204" t="s">
        <v>442</v>
      </c>
      <c r="V23" s="204" t="s">
        <v>442</v>
      </c>
      <c r="W23" s="204" t="s">
        <v>442</v>
      </c>
      <c r="X23" s="204" t="s">
        <v>442</v>
      </c>
      <c r="Y23" s="204" t="s">
        <v>442</v>
      </c>
      <c r="Z23" s="204" t="s">
        <v>442</v>
      </c>
      <c r="AA23" s="204" t="s">
        <v>442</v>
      </c>
      <c r="AB23" s="204" t="s">
        <v>442</v>
      </c>
      <c r="AC23" s="204" t="s">
        <v>442</v>
      </c>
      <c r="AD23" s="204" t="s">
        <v>442</v>
      </c>
      <c r="AE23" s="204" t="s">
        <v>442</v>
      </c>
      <c r="AF23" s="204" t="s">
        <v>442</v>
      </c>
      <c r="AG23" s="204" t="s">
        <v>442</v>
      </c>
      <c r="AH23" s="204" t="s">
        <v>442</v>
      </c>
      <c r="AI23" s="204" t="s">
        <v>442</v>
      </c>
      <c r="AJ23" s="204" t="s">
        <v>442</v>
      </c>
      <c r="AK23" s="204" t="s">
        <v>442</v>
      </c>
      <c r="AL23" s="204" t="s">
        <v>442</v>
      </c>
      <c r="AM23" s="204" t="s">
        <v>442</v>
      </c>
      <c r="AN23" s="204" t="s">
        <v>442</v>
      </c>
      <c r="AO23" s="204" t="s">
        <v>442</v>
      </c>
      <c r="AP23" s="204" t="s">
        <v>442</v>
      </c>
      <c r="AQ23" s="204" t="s">
        <v>442</v>
      </c>
      <c r="AR23" s="204" t="s">
        <v>442</v>
      </c>
      <c r="AS23" s="204" t="s">
        <v>442</v>
      </c>
      <c r="AT23" s="204" t="s">
        <v>442</v>
      </c>
      <c r="AU23" s="204" t="s">
        <v>442</v>
      </c>
      <c r="AV23" s="204" t="s">
        <v>442</v>
      </c>
      <c r="AW23" s="204" t="s">
        <v>442</v>
      </c>
      <c r="AX23" s="204" t="s">
        <v>442</v>
      </c>
      <c r="AY23" s="204" t="s">
        <v>442</v>
      </c>
      <c r="AZ23" s="204" t="s">
        <v>442</v>
      </c>
      <c r="BA23" s="204" t="s">
        <v>442</v>
      </c>
      <c r="BB23" s="204" t="s">
        <v>442</v>
      </c>
      <c r="BC23" s="204" t="s">
        <v>442</v>
      </c>
      <c r="BD23" s="204" t="s">
        <v>442</v>
      </c>
      <c r="BE23" s="204" t="s">
        <v>442</v>
      </c>
      <c r="BF23" s="204" t="s">
        <v>442</v>
      </c>
      <c r="BG23" s="204" t="s">
        <v>442</v>
      </c>
      <c r="BH23" s="211" t="s">
        <v>442</v>
      </c>
    </row>
    <row r="24" spans="1:60" s="163" customFormat="1" ht="143.25" customHeight="1" x14ac:dyDescent="0.25">
      <c r="A24" s="195" t="s">
        <v>945</v>
      </c>
      <c r="B24" s="196" t="s">
        <v>946</v>
      </c>
      <c r="C24" s="197" t="s">
        <v>927</v>
      </c>
      <c r="D24" s="204" t="s">
        <v>442</v>
      </c>
      <c r="E24" s="204" t="s">
        <v>442</v>
      </c>
      <c r="F24" s="204" t="s">
        <v>442</v>
      </c>
      <c r="G24" s="204" t="s">
        <v>442</v>
      </c>
      <c r="H24" s="204" t="s">
        <v>442</v>
      </c>
      <c r="I24" s="204" t="s">
        <v>442</v>
      </c>
      <c r="J24" s="204" t="s">
        <v>442</v>
      </c>
      <c r="K24" s="204" t="s">
        <v>442</v>
      </c>
      <c r="L24" s="204" t="s">
        <v>442</v>
      </c>
      <c r="M24" s="204" t="s">
        <v>442</v>
      </c>
      <c r="N24" s="204" t="s">
        <v>442</v>
      </c>
      <c r="O24" s="204" t="s">
        <v>442</v>
      </c>
      <c r="P24" s="204" t="s">
        <v>442</v>
      </c>
      <c r="Q24" s="204" t="s">
        <v>442</v>
      </c>
      <c r="R24" s="204" t="s">
        <v>442</v>
      </c>
      <c r="S24" s="204" t="s">
        <v>442</v>
      </c>
      <c r="T24" s="204" t="s">
        <v>442</v>
      </c>
      <c r="U24" s="204" t="s">
        <v>442</v>
      </c>
      <c r="V24" s="204" t="s">
        <v>442</v>
      </c>
      <c r="W24" s="204" t="s">
        <v>442</v>
      </c>
      <c r="X24" s="204" t="s">
        <v>442</v>
      </c>
      <c r="Y24" s="204" t="s">
        <v>442</v>
      </c>
      <c r="Z24" s="204" t="s">
        <v>442</v>
      </c>
      <c r="AA24" s="204" t="s">
        <v>442</v>
      </c>
      <c r="AB24" s="204" t="s">
        <v>442</v>
      </c>
      <c r="AC24" s="204" t="s">
        <v>442</v>
      </c>
      <c r="AD24" s="204" t="s">
        <v>442</v>
      </c>
      <c r="AE24" s="204" t="s">
        <v>442</v>
      </c>
      <c r="AF24" s="204" t="s">
        <v>442</v>
      </c>
      <c r="AG24" s="204" t="s">
        <v>442</v>
      </c>
      <c r="AH24" s="204" t="s">
        <v>442</v>
      </c>
      <c r="AI24" s="204" t="s">
        <v>442</v>
      </c>
      <c r="AJ24" s="204" t="s">
        <v>442</v>
      </c>
      <c r="AK24" s="204" t="s">
        <v>442</v>
      </c>
      <c r="AL24" s="204" t="s">
        <v>442</v>
      </c>
      <c r="AM24" s="204" t="s">
        <v>442</v>
      </c>
      <c r="AN24" s="204" t="s">
        <v>442</v>
      </c>
      <c r="AO24" s="204" t="s">
        <v>442</v>
      </c>
      <c r="AP24" s="204" t="s">
        <v>442</v>
      </c>
      <c r="AQ24" s="204" t="s">
        <v>442</v>
      </c>
      <c r="AR24" s="204" t="s">
        <v>442</v>
      </c>
      <c r="AS24" s="204" t="s">
        <v>442</v>
      </c>
      <c r="AT24" s="204" t="s">
        <v>442</v>
      </c>
      <c r="AU24" s="204" t="s">
        <v>442</v>
      </c>
      <c r="AV24" s="204" t="s">
        <v>442</v>
      </c>
      <c r="AW24" s="204" t="s">
        <v>442</v>
      </c>
      <c r="AX24" s="204" t="s">
        <v>442</v>
      </c>
      <c r="AY24" s="204" t="s">
        <v>442</v>
      </c>
      <c r="AZ24" s="204" t="s">
        <v>442</v>
      </c>
      <c r="BA24" s="204" t="s">
        <v>442</v>
      </c>
      <c r="BB24" s="204" t="s">
        <v>442</v>
      </c>
      <c r="BC24" s="204" t="s">
        <v>442</v>
      </c>
      <c r="BD24" s="204" t="s">
        <v>442</v>
      </c>
      <c r="BE24" s="204" t="s">
        <v>442</v>
      </c>
      <c r="BF24" s="204" t="s">
        <v>442</v>
      </c>
      <c r="BG24" s="204" t="s">
        <v>442</v>
      </c>
      <c r="BH24" s="211" t="s">
        <v>442</v>
      </c>
    </row>
    <row r="25" spans="1:60" s="163" customFormat="1" ht="143.25" customHeight="1" x14ac:dyDescent="0.25">
      <c r="A25" s="195" t="s">
        <v>947</v>
      </c>
      <c r="B25" s="196" t="s">
        <v>948</v>
      </c>
      <c r="C25" s="197" t="s">
        <v>928</v>
      </c>
      <c r="D25" s="204" t="s">
        <v>442</v>
      </c>
      <c r="E25" s="204" t="s">
        <v>442</v>
      </c>
      <c r="F25" s="204" t="s">
        <v>442</v>
      </c>
      <c r="G25" s="204" t="s">
        <v>442</v>
      </c>
      <c r="H25" s="204" t="s">
        <v>442</v>
      </c>
      <c r="I25" s="204" t="s">
        <v>442</v>
      </c>
      <c r="J25" s="204" t="s">
        <v>442</v>
      </c>
      <c r="K25" s="204" t="s">
        <v>442</v>
      </c>
      <c r="L25" s="204" t="s">
        <v>442</v>
      </c>
      <c r="M25" s="204" t="s">
        <v>442</v>
      </c>
      <c r="N25" s="204" t="s">
        <v>442</v>
      </c>
      <c r="O25" s="204" t="s">
        <v>442</v>
      </c>
      <c r="P25" s="204" t="s">
        <v>442</v>
      </c>
      <c r="Q25" s="204" t="s">
        <v>442</v>
      </c>
      <c r="R25" s="204" t="s">
        <v>442</v>
      </c>
      <c r="S25" s="204" t="s">
        <v>442</v>
      </c>
      <c r="T25" s="204" t="s">
        <v>442</v>
      </c>
      <c r="U25" s="204" t="s">
        <v>442</v>
      </c>
      <c r="V25" s="204" t="s">
        <v>442</v>
      </c>
      <c r="W25" s="204" t="s">
        <v>442</v>
      </c>
      <c r="X25" s="204" t="s">
        <v>442</v>
      </c>
      <c r="Y25" s="204" t="s">
        <v>442</v>
      </c>
      <c r="Z25" s="204" t="s">
        <v>442</v>
      </c>
      <c r="AA25" s="204" t="s">
        <v>442</v>
      </c>
      <c r="AB25" s="204" t="s">
        <v>442</v>
      </c>
      <c r="AC25" s="204" t="s">
        <v>442</v>
      </c>
      <c r="AD25" s="204" t="s">
        <v>442</v>
      </c>
      <c r="AE25" s="204" t="s">
        <v>442</v>
      </c>
      <c r="AF25" s="204" t="s">
        <v>442</v>
      </c>
      <c r="AG25" s="204" t="s">
        <v>442</v>
      </c>
      <c r="AH25" s="204" t="s">
        <v>442</v>
      </c>
      <c r="AI25" s="204" t="s">
        <v>442</v>
      </c>
      <c r="AJ25" s="204" t="s">
        <v>442</v>
      </c>
      <c r="AK25" s="204" t="s">
        <v>442</v>
      </c>
      <c r="AL25" s="204" t="s">
        <v>442</v>
      </c>
      <c r="AM25" s="204" t="s">
        <v>442</v>
      </c>
      <c r="AN25" s="204" t="s">
        <v>442</v>
      </c>
      <c r="AO25" s="204" t="s">
        <v>442</v>
      </c>
      <c r="AP25" s="204" t="s">
        <v>442</v>
      </c>
      <c r="AQ25" s="204" t="s">
        <v>442</v>
      </c>
      <c r="AR25" s="204" t="s">
        <v>442</v>
      </c>
      <c r="AS25" s="204" t="s">
        <v>442</v>
      </c>
      <c r="AT25" s="204" t="s">
        <v>442</v>
      </c>
      <c r="AU25" s="204" t="s">
        <v>442</v>
      </c>
      <c r="AV25" s="204" t="s">
        <v>442</v>
      </c>
      <c r="AW25" s="204" t="s">
        <v>442</v>
      </c>
      <c r="AX25" s="204" t="s">
        <v>442</v>
      </c>
      <c r="AY25" s="204" t="s">
        <v>442</v>
      </c>
      <c r="AZ25" s="204" t="s">
        <v>442</v>
      </c>
      <c r="BA25" s="204" t="s">
        <v>442</v>
      </c>
      <c r="BB25" s="204" t="s">
        <v>442</v>
      </c>
      <c r="BC25" s="204" t="s">
        <v>442</v>
      </c>
      <c r="BD25" s="204" t="s">
        <v>442</v>
      </c>
      <c r="BE25" s="204" t="s">
        <v>442</v>
      </c>
      <c r="BF25" s="204" t="s">
        <v>442</v>
      </c>
      <c r="BG25" s="204" t="s">
        <v>442</v>
      </c>
      <c r="BH25" s="211"/>
    </row>
    <row r="26" spans="1:60" s="163" customFormat="1" ht="143.25" customHeight="1" x14ac:dyDescent="0.25">
      <c r="A26" s="195" t="s">
        <v>949</v>
      </c>
      <c r="B26" s="196" t="s">
        <v>950</v>
      </c>
      <c r="C26" s="197" t="s">
        <v>929</v>
      </c>
      <c r="D26" s="204" t="s">
        <v>442</v>
      </c>
      <c r="E26" s="204" t="s">
        <v>442</v>
      </c>
      <c r="F26" s="204" t="s">
        <v>442</v>
      </c>
      <c r="G26" s="204" t="s">
        <v>442</v>
      </c>
      <c r="H26" s="204" t="s">
        <v>442</v>
      </c>
      <c r="I26" s="204" t="s">
        <v>442</v>
      </c>
      <c r="J26" s="204" t="s">
        <v>442</v>
      </c>
      <c r="K26" s="204" t="s">
        <v>442</v>
      </c>
      <c r="L26" s="204" t="s">
        <v>442</v>
      </c>
      <c r="M26" s="204" t="s">
        <v>442</v>
      </c>
      <c r="N26" s="204" t="s">
        <v>442</v>
      </c>
      <c r="O26" s="204" t="s">
        <v>442</v>
      </c>
      <c r="P26" s="204" t="s">
        <v>442</v>
      </c>
      <c r="Q26" s="204" t="s">
        <v>442</v>
      </c>
      <c r="R26" s="204" t="s">
        <v>442</v>
      </c>
      <c r="S26" s="204" t="s">
        <v>442</v>
      </c>
      <c r="T26" s="204" t="s">
        <v>442</v>
      </c>
      <c r="U26" s="204" t="s">
        <v>442</v>
      </c>
      <c r="V26" s="204" t="s">
        <v>442</v>
      </c>
      <c r="W26" s="204" t="s">
        <v>442</v>
      </c>
      <c r="X26" s="204" t="s">
        <v>442</v>
      </c>
      <c r="Y26" s="204" t="s">
        <v>442</v>
      </c>
      <c r="Z26" s="204" t="s">
        <v>442</v>
      </c>
      <c r="AA26" s="204" t="s">
        <v>442</v>
      </c>
      <c r="AB26" s="204" t="s">
        <v>442</v>
      </c>
      <c r="AC26" s="204" t="s">
        <v>442</v>
      </c>
      <c r="AD26" s="204" t="s">
        <v>442</v>
      </c>
      <c r="AE26" s="204" t="s">
        <v>442</v>
      </c>
      <c r="AF26" s="204" t="s">
        <v>442</v>
      </c>
      <c r="AG26" s="204" t="s">
        <v>442</v>
      </c>
      <c r="AH26" s="204" t="s">
        <v>442</v>
      </c>
      <c r="AI26" s="204" t="s">
        <v>442</v>
      </c>
      <c r="AJ26" s="204" t="s">
        <v>442</v>
      </c>
      <c r="AK26" s="204" t="s">
        <v>442</v>
      </c>
      <c r="AL26" s="204" t="s">
        <v>442</v>
      </c>
      <c r="AM26" s="204" t="s">
        <v>442</v>
      </c>
      <c r="AN26" s="204" t="s">
        <v>442</v>
      </c>
      <c r="AO26" s="204" t="s">
        <v>442</v>
      </c>
      <c r="AP26" s="204" t="s">
        <v>442</v>
      </c>
      <c r="AQ26" s="204" t="s">
        <v>442</v>
      </c>
      <c r="AR26" s="204" t="s">
        <v>442</v>
      </c>
      <c r="AS26" s="204" t="s">
        <v>442</v>
      </c>
      <c r="AT26" s="204" t="s">
        <v>442</v>
      </c>
      <c r="AU26" s="204" t="s">
        <v>442</v>
      </c>
      <c r="AV26" s="204" t="s">
        <v>442</v>
      </c>
      <c r="AW26" s="204" t="s">
        <v>442</v>
      </c>
      <c r="AX26" s="204" t="s">
        <v>442</v>
      </c>
      <c r="AY26" s="204" t="s">
        <v>442</v>
      </c>
      <c r="AZ26" s="204" t="s">
        <v>442</v>
      </c>
      <c r="BA26" s="204" t="s">
        <v>442</v>
      </c>
      <c r="BB26" s="204" t="s">
        <v>442</v>
      </c>
      <c r="BC26" s="204" t="s">
        <v>442</v>
      </c>
      <c r="BD26" s="204" t="s">
        <v>442</v>
      </c>
      <c r="BE26" s="204" t="s">
        <v>442</v>
      </c>
      <c r="BF26" s="204" t="s">
        <v>442</v>
      </c>
      <c r="BG26" s="204" t="s">
        <v>442</v>
      </c>
      <c r="BH26" s="211"/>
    </row>
    <row r="27" spans="1:60" s="163" customFormat="1" ht="143.25" customHeight="1" x14ac:dyDescent="0.25">
      <c r="A27" s="195" t="s">
        <v>951</v>
      </c>
      <c r="B27" s="196" t="s">
        <v>952</v>
      </c>
      <c r="C27" s="197" t="s">
        <v>953</v>
      </c>
      <c r="D27" s="204" t="s">
        <v>442</v>
      </c>
      <c r="E27" s="204" t="s">
        <v>442</v>
      </c>
      <c r="F27" s="204" t="s">
        <v>442</v>
      </c>
      <c r="G27" s="204" t="s">
        <v>442</v>
      </c>
      <c r="H27" s="204" t="s">
        <v>442</v>
      </c>
      <c r="I27" s="204" t="s">
        <v>442</v>
      </c>
      <c r="J27" s="204" t="s">
        <v>442</v>
      </c>
      <c r="K27" s="204" t="s">
        <v>442</v>
      </c>
      <c r="L27" s="204" t="s">
        <v>442</v>
      </c>
      <c r="M27" s="204" t="s">
        <v>442</v>
      </c>
      <c r="N27" s="204" t="s">
        <v>442</v>
      </c>
      <c r="O27" s="204" t="s">
        <v>442</v>
      </c>
      <c r="P27" s="204" t="s">
        <v>442</v>
      </c>
      <c r="Q27" s="204" t="s">
        <v>442</v>
      </c>
      <c r="R27" s="204" t="s">
        <v>442</v>
      </c>
      <c r="S27" s="204" t="s">
        <v>442</v>
      </c>
      <c r="T27" s="204" t="s">
        <v>442</v>
      </c>
      <c r="U27" s="204" t="s">
        <v>442</v>
      </c>
      <c r="V27" s="204" t="s">
        <v>442</v>
      </c>
      <c r="W27" s="204" t="s">
        <v>442</v>
      </c>
      <c r="X27" s="204" t="s">
        <v>442</v>
      </c>
      <c r="Y27" s="204" t="s">
        <v>442</v>
      </c>
      <c r="Z27" s="204" t="s">
        <v>442</v>
      </c>
      <c r="AA27" s="204" t="s">
        <v>442</v>
      </c>
      <c r="AB27" s="204" t="s">
        <v>442</v>
      </c>
      <c r="AC27" s="204" t="s">
        <v>442</v>
      </c>
      <c r="AD27" s="204" t="s">
        <v>442</v>
      </c>
      <c r="AE27" s="204" t="s">
        <v>442</v>
      </c>
      <c r="AF27" s="204" t="s">
        <v>442</v>
      </c>
      <c r="AG27" s="204" t="s">
        <v>442</v>
      </c>
      <c r="AH27" s="204" t="s">
        <v>442</v>
      </c>
      <c r="AI27" s="204" t="s">
        <v>442</v>
      </c>
      <c r="AJ27" s="204" t="s">
        <v>442</v>
      </c>
      <c r="AK27" s="204" t="s">
        <v>442</v>
      </c>
      <c r="AL27" s="204" t="s">
        <v>442</v>
      </c>
      <c r="AM27" s="204" t="s">
        <v>442</v>
      </c>
      <c r="AN27" s="204" t="s">
        <v>442</v>
      </c>
      <c r="AO27" s="204" t="s">
        <v>442</v>
      </c>
      <c r="AP27" s="204" t="s">
        <v>442</v>
      </c>
      <c r="AQ27" s="204" t="s">
        <v>442</v>
      </c>
      <c r="AR27" s="204" t="s">
        <v>442</v>
      </c>
      <c r="AS27" s="204" t="s">
        <v>442</v>
      </c>
      <c r="AT27" s="204" t="s">
        <v>442</v>
      </c>
      <c r="AU27" s="204" t="s">
        <v>442</v>
      </c>
      <c r="AV27" s="204" t="s">
        <v>442</v>
      </c>
      <c r="AW27" s="204" t="s">
        <v>442</v>
      </c>
      <c r="AX27" s="204" t="s">
        <v>442</v>
      </c>
      <c r="AY27" s="204" t="s">
        <v>442</v>
      </c>
      <c r="AZ27" s="204" t="s">
        <v>442</v>
      </c>
      <c r="BA27" s="204" t="s">
        <v>442</v>
      </c>
      <c r="BB27" s="204" t="s">
        <v>442</v>
      </c>
      <c r="BC27" s="204" t="s">
        <v>442</v>
      </c>
      <c r="BD27" s="204" t="s">
        <v>442</v>
      </c>
      <c r="BE27" s="204" t="s">
        <v>442</v>
      </c>
      <c r="BF27" s="204" t="s">
        <v>442</v>
      </c>
      <c r="BG27" s="204" t="s">
        <v>442</v>
      </c>
      <c r="BH27" s="211"/>
    </row>
    <row r="28" spans="1:60" s="163" customFormat="1" ht="143.25" customHeight="1" x14ac:dyDescent="0.25">
      <c r="A28" s="195" t="s">
        <v>954</v>
      </c>
      <c r="B28" s="196" t="s">
        <v>955</v>
      </c>
      <c r="C28" s="197" t="s">
        <v>956</v>
      </c>
      <c r="D28" s="204" t="s">
        <v>442</v>
      </c>
      <c r="E28" s="204" t="s">
        <v>442</v>
      </c>
      <c r="F28" s="204" t="s">
        <v>442</v>
      </c>
      <c r="G28" s="204" t="s">
        <v>442</v>
      </c>
      <c r="H28" s="204" t="s">
        <v>442</v>
      </c>
      <c r="I28" s="204" t="s">
        <v>442</v>
      </c>
      <c r="J28" s="204" t="s">
        <v>442</v>
      </c>
      <c r="K28" s="204" t="s">
        <v>442</v>
      </c>
      <c r="L28" s="204" t="s">
        <v>442</v>
      </c>
      <c r="M28" s="204" t="s">
        <v>442</v>
      </c>
      <c r="N28" s="204" t="s">
        <v>442</v>
      </c>
      <c r="O28" s="204" t="s">
        <v>442</v>
      </c>
      <c r="P28" s="204" t="s">
        <v>442</v>
      </c>
      <c r="Q28" s="204" t="s">
        <v>442</v>
      </c>
      <c r="R28" s="204" t="s">
        <v>442</v>
      </c>
      <c r="S28" s="204" t="s">
        <v>442</v>
      </c>
      <c r="T28" s="204" t="s">
        <v>442</v>
      </c>
      <c r="U28" s="204" t="s">
        <v>442</v>
      </c>
      <c r="V28" s="204" t="s">
        <v>442</v>
      </c>
      <c r="W28" s="204" t="s">
        <v>442</v>
      </c>
      <c r="X28" s="204" t="s">
        <v>442</v>
      </c>
      <c r="Y28" s="204" t="s">
        <v>442</v>
      </c>
      <c r="Z28" s="204" t="s">
        <v>442</v>
      </c>
      <c r="AA28" s="204" t="s">
        <v>442</v>
      </c>
      <c r="AB28" s="204" t="s">
        <v>442</v>
      </c>
      <c r="AC28" s="204" t="s">
        <v>442</v>
      </c>
      <c r="AD28" s="204" t="s">
        <v>442</v>
      </c>
      <c r="AE28" s="204" t="s">
        <v>442</v>
      </c>
      <c r="AF28" s="204" t="s">
        <v>442</v>
      </c>
      <c r="AG28" s="204" t="s">
        <v>442</v>
      </c>
      <c r="AH28" s="204" t="s">
        <v>442</v>
      </c>
      <c r="AI28" s="204" t="s">
        <v>442</v>
      </c>
      <c r="AJ28" s="204" t="s">
        <v>442</v>
      </c>
      <c r="AK28" s="204" t="s">
        <v>442</v>
      </c>
      <c r="AL28" s="204" t="s">
        <v>442</v>
      </c>
      <c r="AM28" s="204" t="s">
        <v>442</v>
      </c>
      <c r="AN28" s="204" t="s">
        <v>442</v>
      </c>
      <c r="AO28" s="204" t="s">
        <v>442</v>
      </c>
      <c r="AP28" s="204" t="s">
        <v>442</v>
      </c>
      <c r="AQ28" s="204" t="s">
        <v>442</v>
      </c>
      <c r="AR28" s="204" t="s">
        <v>442</v>
      </c>
      <c r="AS28" s="204" t="s">
        <v>442</v>
      </c>
      <c r="AT28" s="204" t="s">
        <v>442</v>
      </c>
      <c r="AU28" s="204" t="s">
        <v>442</v>
      </c>
      <c r="AV28" s="204" t="s">
        <v>442</v>
      </c>
      <c r="AW28" s="204" t="s">
        <v>442</v>
      </c>
      <c r="AX28" s="204" t="s">
        <v>442</v>
      </c>
      <c r="AY28" s="204" t="s">
        <v>442</v>
      </c>
      <c r="AZ28" s="204" t="s">
        <v>442</v>
      </c>
      <c r="BA28" s="204" t="s">
        <v>442</v>
      </c>
      <c r="BB28" s="204" t="s">
        <v>442</v>
      </c>
      <c r="BC28" s="204" t="s">
        <v>442</v>
      </c>
      <c r="BD28" s="204" t="s">
        <v>442</v>
      </c>
      <c r="BE28" s="204" t="s">
        <v>442</v>
      </c>
      <c r="BF28" s="204" t="s">
        <v>442</v>
      </c>
      <c r="BG28" s="204" t="s">
        <v>442</v>
      </c>
      <c r="BH28" s="211"/>
    </row>
    <row r="29" spans="1:60" s="163" customFormat="1" ht="143.25" customHeight="1" x14ac:dyDescent="0.25">
      <c r="A29" s="195" t="s">
        <v>957</v>
      </c>
      <c r="B29" s="196" t="s">
        <v>958</v>
      </c>
      <c r="C29" s="197" t="s">
        <v>959</v>
      </c>
      <c r="D29" s="204" t="s">
        <v>442</v>
      </c>
      <c r="E29" s="204" t="s">
        <v>442</v>
      </c>
      <c r="F29" s="204" t="s">
        <v>442</v>
      </c>
      <c r="G29" s="204" t="s">
        <v>442</v>
      </c>
      <c r="H29" s="204" t="s">
        <v>442</v>
      </c>
      <c r="I29" s="204" t="s">
        <v>442</v>
      </c>
      <c r="J29" s="204" t="s">
        <v>442</v>
      </c>
      <c r="K29" s="204" t="s">
        <v>442</v>
      </c>
      <c r="L29" s="204" t="s">
        <v>442</v>
      </c>
      <c r="M29" s="204" t="s">
        <v>442</v>
      </c>
      <c r="N29" s="204" t="s">
        <v>442</v>
      </c>
      <c r="O29" s="204" t="s">
        <v>442</v>
      </c>
      <c r="P29" s="204" t="s">
        <v>442</v>
      </c>
      <c r="Q29" s="204" t="s">
        <v>442</v>
      </c>
      <c r="R29" s="204" t="s">
        <v>442</v>
      </c>
      <c r="S29" s="204" t="s">
        <v>442</v>
      </c>
      <c r="T29" s="204" t="s">
        <v>442</v>
      </c>
      <c r="U29" s="204" t="s">
        <v>442</v>
      </c>
      <c r="V29" s="204" t="s">
        <v>442</v>
      </c>
      <c r="W29" s="204" t="s">
        <v>442</v>
      </c>
      <c r="X29" s="204" t="s">
        <v>442</v>
      </c>
      <c r="Y29" s="204" t="s">
        <v>442</v>
      </c>
      <c r="Z29" s="204" t="s">
        <v>442</v>
      </c>
      <c r="AA29" s="204" t="s">
        <v>442</v>
      </c>
      <c r="AB29" s="204" t="s">
        <v>442</v>
      </c>
      <c r="AC29" s="204" t="s">
        <v>442</v>
      </c>
      <c r="AD29" s="204" t="s">
        <v>442</v>
      </c>
      <c r="AE29" s="204" t="s">
        <v>442</v>
      </c>
      <c r="AF29" s="204" t="s">
        <v>442</v>
      </c>
      <c r="AG29" s="204" t="s">
        <v>442</v>
      </c>
      <c r="AH29" s="204" t="s">
        <v>442</v>
      </c>
      <c r="AI29" s="204" t="s">
        <v>442</v>
      </c>
      <c r="AJ29" s="204" t="s">
        <v>442</v>
      </c>
      <c r="AK29" s="204" t="s">
        <v>442</v>
      </c>
      <c r="AL29" s="204" t="s">
        <v>442</v>
      </c>
      <c r="AM29" s="204" t="s">
        <v>442</v>
      </c>
      <c r="AN29" s="204" t="s">
        <v>442</v>
      </c>
      <c r="AO29" s="204" t="s">
        <v>442</v>
      </c>
      <c r="AP29" s="204" t="s">
        <v>442</v>
      </c>
      <c r="AQ29" s="204" t="s">
        <v>442</v>
      </c>
      <c r="AR29" s="204" t="s">
        <v>442</v>
      </c>
      <c r="AS29" s="204" t="s">
        <v>442</v>
      </c>
      <c r="AT29" s="204" t="s">
        <v>442</v>
      </c>
      <c r="AU29" s="204" t="s">
        <v>442</v>
      </c>
      <c r="AV29" s="204" t="s">
        <v>442</v>
      </c>
      <c r="AW29" s="204" t="s">
        <v>442</v>
      </c>
      <c r="AX29" s="204" t="s">
        <v>442</v>
      </c>
      <c r="AY29" s="204" t="s">
        <v>442</v>
      </c>
      <c r="AZ29" s="204" t="s">
        <v>442</v>
      </c>
      <c r="BA29" s="204" t="s">
        <v>442</v>
      </c>
      <c r="BB29" s="204" t="s">
        <v>442</v>
      </c>
      <c r="BC29" s="204" t="s">
        <v>442</v>
      </c>
      <c r="BD29" s="204" t="s">
        <v>442</v>
      </c>
      <c r="BE29" s="204" t="s">
        <v>442</v>
      </c>
      <c r="BF29" s="204" t="s">
        <v>442</v>
      </c>
      <c r="BG29" s="204" t="s">
        <v>442</v>
      </c>
      <c r="BH29" s="211"/>
    </row>
    <row r="30" spans="1:60" s="163" customFormat="1" ht="143.25" customHeight="1" x14ac:dyDescent="0.25">
      <c r="A30" s="195" t="s">
        <v>960</v>
      </c>
      <c r="B30" s="196" t="s">
        <v>961</v>
      </c>
      <c r="C30" s="197" t="s">
        <v>962</v>
      </c>
      <c r="D30" s="204" t="s">
        <v>442</v>
      </c>
      <c r="E30" s="204" t="s">
        <v>442</v>
      </c>
      <c r="F30" s="204" t="s">
        <v>442</v>
      </c>
      <c r="G30" s="204" t="s">
        <v>442</v>
      </c>
      <c r="H30" s="204" t="s">
        <v>442</v>
      </c>
      <c r="I30" s="204" t="s">
        <v>442</v>
      </c>
      <c r="J30" s="204" t="s">
        <v>442</v>
      </c>
      <c r="K30" s="204" t="s">
        <v>442</v>
      </c>
      <c r="L30" s="204" t="s">
        <v>442</v>
      </c>
      <c r="M30" s="204" t="s">
        <v>442</v>
      </c>
      <c r="N30" s="204" t="s">
        <v>442</v>
      </c>
      <c r="O30" s="204" t="s">
        <v>442</v>
      </c>
      <c r="P30" s="204" t="s">
        <v>442</v>
      </c>
      <c r="Q30" s="204" t="s">
        <v>442</v>
      </c>
      <c r="R30" s="204" t="s">
        <v>442</v>
      </c>
      <c r="S30" s="204" t="s">
        <v>442</v>
      </c>
      <c r="T30" s="204" t="s">
        <v>442</v>
      </c>
      <c r="U30" s="204" t="s">
        <v>442</v>
      </c>
      <c r="V30" s="204" t="s">
        <v>442</v>
      </c>
      <c r="W30" s="204" t="s">
        <v>442</v>
      </c>
      <c r="X30" s="204" t="s">
        <v>442</v>
      </c>
      <c r="Y30" s="204" t="s">
        <v>442</v>
      </c>
      <c r="Z30" s="204" t="s">
        <v>442</v>
      </c>
      <c r="AA30" s="204" t="s">
        <v>442</v>
      </c>
      <c r="AB30" s="204" t="s">
        <v>442</v>
      </c>
      <c r="AC30" s="204" t="s">
        <v>442</v>
      </c>
      <c r="AD30" s="204" t="s">
        <v>442</v>
      </c>
      <c r="AE30" s="204" t="s">
        <v>442</v>
      </c>
      <c r="AF30" s="204" t="s">
        <v>442</v>
      </c>
      <c r="AG30" s="204" t="s">
        <v>442</v>
      </c>
      <c r="AH30" s="204" t="s">
        <v>442</v>
      </c>
      <c r="AI30" s="204" t="s">
        <v>442</v>
      </c>
      <c r="AJ30" s="204" t="s">
        <v>442</v>
      </c>
      <c r="AK30" s="204" t="s">
        <v>442</v>
      </c>
      <c r="AL30" s="204" t="s">
        <v>442</v>
      </c>
      <c r="AM30" s="204" t="s">
        <v>442</v>
      </c>
      <c r="AN30" s="204" t="s">
        <v>442</v>
      </c>
      <c r="AO30" s="204" t="s">
        <v>442</v>
      </c>
      <c r="AP30" s="204" t="s">
        <v>442</v>
      </c>
      <c r="AQ30" s="204" t="s">
        <v>442</v>
      </c>
      <c r="AR30" s="204" t="s">
        <v>442</v>
      </c>
      <c r="AS30" s="204" t="s">
        <v>442</v>
      </c>
      <c r="AT30" s="204" t="s">
        <v>442</v>
      </c>
      <c r="AU30" s="204" t="s">
        <v>442</v>
      </c>
      <c r="AV30" s="204" t="s">
        <v>442</v>
      </c>
      <c r="AW30" s="204" t="s">
        <v>442</v>
      </c>
      <c r="AX30" s="204" t="s">
        <v>442</v>
      </c>
      <c r="AY30" s="204" t="s">
        <v>442</v>
      </c>
      <c r="AZ30" s="204" t="s">
        <v>442</v>
      </c>
      <c r="BA30" s="204" t="s">
        <v>442</v>
      </c>
      <c r="BB30" s="204" t="s">
        <v>442</v>
      </c>
      <c r="BC30" s="204" t="s">
        <v>442</v>
      </c>
      <c r="BD30" s="204" t="s">
        <v>442</v>
      </c>
      <c r="BE30" s="204" t="s">
        <v>442</v>
      </c>
      <c r="BF30" s="204" t="s">
        <v>442</v>
      </c>
      <c r="BG30" s="204" t="s">
        <v>442</v>
      </c>
      <c r="BH30" s="211"/>
    </row>
    <row r="31" spans="1:60" s="163" customFormat="1" ht="143.25" customHeight="1" x14ac:dyDescent="0.25">
      <c r="A31" s="195" t="s">
        <v>963</v>
      </c>
      <c r="B31" s="196" t="s">
        <v>964</v>
      </c>
      <c r="C31" s="197" t="s">
        <v>965</v>
      </c>
      <c r="D31" s="204" t="s">
        <v>442</v>
      </c>
      <c r="E31" s="204" t="s">
        <v>442</v>
      </c>
      <c r="F31" s="204" t="s">
        <v>442</v>
      </c>
      <c r="G31" s="204" t="s">
        <v>442</v>
      </c>
      <c r="H31" s="204" t="s">
        <v>442</v>
      </c>
      <c r="I31" s="204" t="s">
        <v>442</v>
      </c>
      <c r="J31" s="204" t="s">
        <v>442</v>
      </c>
      <c r="K31" s="204" t="s">
        <v>442</v>
      </c>
      <c r="L31" s="204" t="s">
        <v>442</v>
      </c>
      <c r="M31" s="204" t="s">
        <v>442</v>
      </c>
      <c r="N31" s="204" t="s">
        <v>442</v>
      </c>
      <c r="O31" s="204" t="s">
        <v>442</v>
      </c>
      <c r="P31" s="204" t="s">
        <v>442</v>
      </c>
      <c r="Q31" s="204" t="s">
        <v>442</v>
      </c>
      <c r="R31" s="204" t="s">
        <v>442</v>
      </c>
      <c r="S31" s="204" t="s">
        <v>442</v>
      </c>
      <c r="T31" s="204" t="s">
        <v>442</v>
      </c>
      <c r="U31" s="204" t="s">
        <v>442</v>
      </c>
      <c r="V31" s="204" t="s">
        <v>442</v>
      </c>
      <c r="W31" s="204" t="s">
        <v>442</v>
      </c>
      <c r="X31" s="204" t="s">
        <v>442</v>
      </c>
      <c r="Y31" s="204" t="s">
        <v>442</v>
      </c>
      <c r="Z31" s="204" t="s">
        <v>442</v>
      </c>
      <c r="AA31" s="204" t="s">
        <v>442</v>
      </c>
      <c r="AB31" s="204" t="s">
        <v>442</v>
      </c>
      <c r="AC31" s="204" t="s">
        <v>442</v>
      </c>
      <c r="AD31" s="204" t="s">
        <v>442</v>
      </c>
      <c r="AE31" s="204" t="s">
        <v>442</v>
      </c>
      <c r="AF31" s="204" t="s">
        <v>442</v>
      </c>
      <c r="AG31" s="204" t="s">
        <v>442</v>
      </c>
      <c r="AH31" s="204" t="s">
        <v>442</v>
      </c>
      <c r="AI31" s="204" t="s">
        <v>442</v>
      </c>
      <c r="AJ31" s="204" t="s">
        <v>442</v>
      </c>
      <c r="AK31" s="204" t="s">
        <v>442</v>
      </c>
      <c r="AL31" s="204" t="s">
        <v>442</v>
      </c>
      <c r="AM31" s="204" t="s">
        <v>442</v>
      </c>
      <c r="AN31" s="204" t="s">
        <v>442</v>
      </c>
      <c r="AO31" s="204" t="s">
        <v>442</v>
      </c>
      <c r="AP31" s="204" t="s">
        <v>442</v>
      </c>
      <c r="AQ31" s="204" t="s">
        <v>442</v>
      </c>
      <c r="AR31" s="204" t="s">
        <v>442</v>
      </c>
      <c r="AS31" s="204" t="s">
        <v>442</v>
      </c>
      <c r="AT31" s="204" t="s">
        <v>442</v>
      </c>
      <c r="AU31" s="204" t="s">
        <v>442</v>
      </c>
      <c r="AV31" s="204" t="s">
        <v>442</v>
      </c>
      <c r="AW31" s="204" t="s">
        <v>442</v>
      </c>
      <c r="AX31" s="204" t="s">
        <v>442</v>
      </c>
      <c r="AY31" s="204" t="s">
        <v>442</v>
      </c>
      <c r="AZ31" s="204" t="s">
        <v>442</v>
      </c>
      <c r="BA31" s="204" t="s">
        <v>442</v>
      </c>
      <c r="BB31" s="204" t="s">
        <v>442</v>
      </c>
      <c r="BC31" s="204" t="s">
        <v>442</v>
      </c>
      <c r="BD31" s="204" t="s">
        <v>442</v>
      </c>
      <c r="BE31" s="204" t="s">
        <v>442</v>
      </c>
      <c r="BF31" s="204" t="s">
        <v>442</v>
      </c>
      <c r="BG31" s="204" t="s">
        <v>442</v>
      </c>
      <c r="BH31" s="211"/>
    </row>
    <row r="32" spans="1:60" s="163" customFormat="1" ht="143.25" customHeight="1" x14ac:dyDescent="0.25">
      <c r="A32" s="195" t="s">
        <v>966</v>
      </c>
      <c r="B32" s="196" t="s">
        <v>967</v>
      </c>
      <c r="C32" s="197" t="s">
        <v>968</v>
      </c>
      <c r="D32" s="204" t="s">
        <v>442</v>
      </c>
      <c r="E32" s="204" t="s">
        <v>442</v>
      </c>
      <c r="F32" s="204" t="s">
        <v>442</v>
      </c>
      <c r="G32" s="204" t="s">
        <v>442</v>
      </c>
      <c r="H32" s="204" t="s">
        <v>442</v>
      </c>
      <c r="I32" s="204" t="s">
        <v>442</v>
      </c>
      <c r="J32" s="204" t="s">
        <v>442</v>
      </c>
      <c r="K32" s="204" t="s">
        <v>442</v>
      </c>
      <c r="L32" s="204" t="s">
        <v>442</v>
      </c>
      <c r="M32" s="204" t="s">
        <v>442</v>
      </c>
      <c r="N32" s="204" t="s">
        <v>442</v>
      </c>
      <c r="O32" s="204" t="s">
        <v>442</v>
      </c>
      <c r="P32" s="204" t="s">
        <v>442</v>
      </c>
      <c r="Q32" s="204" t="s">
        <v>442</v>
      </c>
      <c r="R32" s="204" t="s">
        <v>442</v>
      </c>
      <c r="S32" s="204" t="s">
        <v>442</v>
      </c>
      <c r="T32" s="204" t="s">
        <v>442</v>
      </c>
      <c r="U32" s="204" t="s">
        <v>442</v>
      </c>
      <c r="V32" s="204" t="s">
        <v>442</v>
      </c>
      <c r="W32" s="204" t="s">
        <v>442</v>
      </c>
      <c r="X32" s="204" t="s">
        <v>442</v>
      </c>
      <c r="Y32" s="204" t="s">
        <v>442</v>
      </c>
      <c r="Z32" s="204" t="s">
        <v>442</v>
      </c>
      <c r="AA32" s="204" t="s">
        <v>442</v>
      </c>
      <c r="AB32" s="204" t="s">
        <v>442</v>
      </c>
      <c r="AC32" s="204" t="s">
        <v>442</v>
      </c>
      <c r="AD32" s="204" t="s">
        <v>442</v>
      </c>
      <c r="AE32" s="204" t="s">
        <v>442</v>
      </c>
      <c r="AF32" s="204" t="s">
        <v>442</v>
      </c>
      <c r="AG32" s="204" t="s">
        <v>442</v>
      </c>
      <c r="AH32" s="204" t="s">
        <v>442</v>
      </c>
      <c r="AI32" s="204" t="s">
        <v>442</v>
      </c>
      <c r="AJ32" s="204" t="s">
        <v>442</v>
      </c>
      <c r="AK32" s="204" t="s">
        <v>442</v>
      </c>
      <c r="AL32" s="204" t="s">
        <v>442</v>
      </c>
      <c r="AM32" s="204" t="s">
        <v>442</v>
      </c>
      <c r="AN32" s="204" t="s">
        <v>442</v>
      </c>
      <c r="AO32" s="204" t="s">
        <v>442</v>
      </c>
      <c r="AP32" s="204" t="s">
        <v>442</v>
      </c>
      <c r="AQ32" s="204" t="s">
        <v>442</v>
      </c>
      <c r="AR32" s="204" t="s">
        <v>442</v>
      </c>
      <c r="AS32" s="204" t="s">
        <v>442</v>
      </c>
      <c r="AT32" s="204" t="s">
        <v>442</v>
      </c>
      <c r="AU32" s="204" t="s">
        <v>442</v>
      </c>
      <c r="AV32" s="204" t="s">
        <v>442</v>
      </c>
      <c r="AW32" s="204" t="s">
        <v>442</v>
      </c>
      <c r="AX32" s="204" t="s">
        <v>442</v>
      </c>
      <c r="AY32" s="204" t="s">
        <v>442</v>
      </c>
      <c r="AZ32" s="204" t="s">
        <v>442</v>
      </c>
      <c r="BA32" s="204" t="s">
        <v>442</v>
      </c>
      <c r="BB32" s="204" t="s">
        <v>442</v>
      </c>
      <c r="BC32" s="204" t="s">
        <v>442</v>
      </c>
      <c r="BD32" s="204" t="s">
        <v>442</v>
      </c>
      <c r="BE32" s="204" t="s">
        <v>442</v>
      </c>
      <c r="BF32" s="204" t="s">
        <v>442</v>
      </c>
      <c r="BG32" s="204" t="s">
        <v>442</v>
      </c>
      <c r="BH32" s="211"/>
    </row>
    <row r="33" spans="1:60" s="163" customFormat="1" ht="143.25" customHeight="1" x14ac:dyDescent="0.25">
      <c r="A33" s="195" t="s">
        <v>969</v>
      </c>
      <c r="B33" s="196" t="s">
        <v>970</v>
      </c>
      <c r="C33" s="197" t="s">
        <v>971</v>
      </c>
      <c r="D33" s="204" t="s">
        <v>442</v>
      </c>
      <c r="E33" s="204" t="s">
        <v>442</v>
      </c>
      <c r="F33" s="204" t="s">
        <v>442</v>
      </c>
      <c r="G33" s="204" t="s">
        <v>442</v>
      </c>
      <c r="H33" s="204" t="s">
        <v>442</v>
      </c>
      <c r="I33" s="204" t="s">
        <v>442</v>
      </c>
      <c r="J33" s="204" t="s">
        <v>442</v>
      </c>
      <c r="K33" s="204" t="s">
        <v>442</v>
      </c>
      <c r="L33" s="204" t="s">
        <v>442</v>
      </c>
      <c r="M33" s="204" t="s">
        <v>442</v>
      </c>
      <c r="N33" s="204" t="s">
        <v>442</v>
      </c>
      <c r="O33" s="204" t="s">
        <v>442</v>
      </c>
      <c r="P33" s="204" t="s">
        <v>442</v>
      </c>
      <c r="Q33" s="204" t="s">
        <v>442</v>
      </c>
      <c r="R33" s="204" t="s">
        <v>442</v>
      </c>
      <c r="S33" s="204" t="s">
        <v>442</v>
      </c>
      <c r="T33" s="204" t="s">
        <v>442</v>
      </c>
      <c r="U33" s="204" t="s">
        <v>442</v>
      </c>
      <c r="V33" s="204" t="s">
        <v>442</v>
      </c>
      <c r="W33" s="204" t="s">
        <v>442</v>
      </c>
      <c r="X33" s="204" t="s">
        <v>442</v>
      </c>
      <c r="Y33" s="204" t="s">
        <v>442</v>
      </c>
      <c r="Z33" s="204" t="s">
        <v>442</v>
      </c>
      <c r="AA33" s="204" t="s">
        <v>442</v>
      </c>
      <c r="AB33" s="204" t="s">
        <v>442</v>
      </c>
      <c r="AC33" s="204" t="s">
        <v>442</v>
      </c>
      <c r="AD33" s="204" t="s">
        <v>442</v>
      </c>
      <c r="AE33" s="204" t="s">
        <v>442</v>
      </c>
      <c r="AF33" s="204" t="s">
        <v>442</v>
      </c>
      <c r="AG33" s="204" t="s">
        <v>442</v>
      </c>
      <c r="AH33" s="204" t="s">
        <v>442</v>
      </c>
      <c r="AI33" s="204" t="s">
        <v>442</v>
      </c>
      <c r="AJ33" s="204" t="s">
        <v>442</v>
      </c>
      <c r="AK33" s="204" t="s">
        <v>442</v>
      </c>
      <c r="AL33" s="204" t="s">
        <v>442</v>
      </c>
      <c r="AM33" s="204" t="s">
        <v>442</v>
      </c>
      <c r="AN33" s="204" t="s">
        <v>442</v>
      </c>
      <c r="AO33" s="204" t="s">
        <v>442</v>
      </c>
      <c r="AP33" s="204" t="s">
        <v>442</v>
      </c>
      <c r="AQ33" s="204" t="s">
        <v>442</v>
      </c>
      <c r="AR33" s="204" t="s">
        <v>442</v>
      </c>
      <c r="AS33" s="204" t="s">
        <v>442</v>
      </c>
      <c r="AT33" s="204" t="s">
        <v>442</v>
      </c>
      <c r="AU33" s="204" t="s">
        <v>442</v>
      </c>
      <c r="AV33" s="204" t="s">
        <v>442</v>
      </c>
      <c r="AW33" s="204" t="s">
        <v>442</v>
      </c>
      <c r="AX33" s="204" t="s">
        <v>442</v>
      </c>
      <c r="AY33" s="204" t="s">
        <v>442</v>
      </c>
      <c r="AZ33" s="204" t="s">
        <v>442</v>
      </c>
      <c r="BA33" s="204" t="s">
        <v>442</v>
      </c>
      <c r="BB33" s="204" t="s">
        <v>442</v>
      </c>
      <c r="BC33" s="204" t="s">
        <v>442</v>
      </c>
      <c r="BD33" s="204" t="s">
        <v>442</v>
      </c>
      <c r="BE33" s="204" t="s">
        <v>442</v>
      </c>
      <c r="BF33" s="204" t="s">
        <v>442</v>
      </c>
      <c r="BG33" s="204" t="s">
        <v>442</v>
      </c>
      <c r="BH33" s="211"/>
    </row>
    <row r="34" spans="1:60" s="163" customFormat="1" ht="143.25" customHeight="1" x14ac:dyDescent="0.25">
      <c r="A34" s="195" t="s">
        <v>216</v>
      </c>
      <c r="B34" s="196" t="s">
        <v>972</v>
      </c>
      <c r="C34" s="197" t="s">
        <v>973</v>
      </c>
      <c r="D34" s="204" t="s">
        <v>442</v>
      </c>
      <c r="E34" s="204" t="s">
        <v>442</v>
      </c>
      <c r="F34" s="204" t="s">
        <v>442</v>
      </c>
      <c r="G34" s="204" t="s">
        <v>442</v>
      </c>
      <c r="H34" s="204" t="s">
        <v>442</v>
      </c>
      <c r="I34" s="204" t="s">
        <v>442</v>
      </c>
      <c r="J34" s="204" t="s">
        <v>442</v>
      </c>
      <c r="K34" s="204" t="s">
        <v>442</v>
      </c>
      <c r="L34" s="204" t="s">
        <v>442</v>
      </c>
      <c r="M34" s="204" t="s">
        <v>442</v>
      </c>
      <c r="N34" s="204" t="s">
        <v>442</v>
      </c>
      <c r="O34" s="204" t="s">
        <v>442</v>
      </c>
      <c r="P34" s="204" t="s">
        <v>442</v>
      </c>
      <c r="Q34" s="204" t="s">
        <v>442</v>
      </c>
      <c r="R34" s="204" t="s">
        <v>442</v>
      </c>
      <c r="S34" s="204" t="s">
        <v>442</v>
      </c>
      <c r="T34" s="204" t="s">
        <v>442</v>
      </c>
      <c r="U34" s="204" t="s">
        <v>442</v>
      </c>
      <c r="V34" s="204" t="s">
        <v>442</v>
      </c>
      <c r="W34" s="204" t="s">
        <v>442</v>
      </c>
      <c r="X34" s="204" t="s">
        <v>442</v>
      </c>
      <c r="Y34" s="204" t="s">
        <v>442</v>
      </c>
      <c r="Z34" s="204" t="s">
        <v>442</v>
      </c>
      <c r="AA34" s="204" t="s">
        <v>442</v>
      </c>
      <c r="AB34" s="204" t="s">
        <v>442</v>
      </c>
      <c r="AC34" s="204" t="s">
        <v>442</v>
      </c>
      <c r="AD34" s="204" t="s">
        <v>442</v>
      </c>
      <c r="AE34" s="204" t="s">
        <v>442</v>
      </c>
      <c r="AF34" s="204" t="s">
        <v>442</v>
      </c>
      <c r="AG34" s="204" t="s">
        <v>442</v>
      </c>
      <c r="AH34" s="204" t="s">
        <v>442</v>
      </c>
      <c r="AI34" s="204" t="s">
        <v>442</v>
      </c>
      <c r="AJ34" s="204" t="s">
        <v>442</v>
      </c>
      <c r="AK34" s="204" t="s">
        <v>442</v>
      </c>
      <c r="AL34" s="204" t="s">
        <v>442</v>
      </c>
      <c r="AM34" s="204" t="s">
        <v>442</v>
      </c>
      <c r="AN34" s="204" t="s">
        <v>442</v>
      </c>
      <c r="AO34" s="204" t="s">
        <v>442</v>
      </c>
      <c r="AP34" s="204" t="s">
        <v>442</v>
      </c>
      <c r="AQ34" s="204" t="s">
        <v>442</v>
      </c>
      <c r="AR34" s="204" t="s">
        <v>442</v>
      </c>
      <c r="AS34" s="204" t="s">
        <v>442</v>
      </c>
      <c r="AT34" s="204" t="s">
        <v>442</v>
      </c>
      <c r="AU34" s="204" t="s">
        <v>442</v>
      </c>
      <c r="AV34" s="204" t="s">
        <v>442</v>
      </c>
      <c r="AW34" s="204" t="s">
        <v>442</v>
      </c>
      <c r="AX34" s="204" t="s">
        <v>442</v>
      </c>
      <c r="AY34" s="204" t="s">
        <v>442</v>
      </c>
      <c r="AZ34" s="204" t="s">
        <v>442</v>
      </c>
      <c r="BA34" s="204" t="s">
        <v>442</v>
      </c>
      <c r="BB34" s="204" t="s">
        <v>442</v>
      </c>
      <c r="BC34" s="204" t="s">
        <v>442</v>
      </c>
      <c r="BD34" s="204" t="s">
        <v>442</v>
      </c>
      <c r="BE34" s="204" t="s">
        <v>442</v>
      </c>
      <c r="BF34" s="204" t="s">
        <v>442</v>
      </c>
      <c r="BG34" s="204" t="s">
        <v>442</v>
      </c>
      <c r="BH34" s="211"/>
    </row>
    <row r="35" spans="1:60" s="163" customFormat="1" ht="143.25" customHeight="1" x14ac:dyDescent="0.25">
      <c r="A35" s="195" t="s">
        <v>217</v>
      </c>
      <c r="B35" s="196" t="s">
        <v>974</v>
      </c>
      <c r="C35" s="197" t="s">
        <v>975</v>
      </c>
      <c r="D35" s="204" t="s">
        <v>442</v>
      </c>
      <c r="E35" s="204" t="s">
        <v>442</v>
      </c>
      <c r="F35" s="204" t="s">
        <v>442</v>
      </c>
      <c r="G35" s="204" t="s">
        <v>442</v>
      </c>
      <c r="H35" s="204" t="s">
        <v>442</v>
      </c>
      <c r="I35" s="204" t="s">
        <v>442</v>
      </c>
      <c r="J35" s="204" t="s">
        <v>442</v>
      </c>
      <c r="K35" s="204" t="s">
        <v>442</v>
      </c>
      <c r="L35" s="204" t="s">
        <v>442</v>
      </c>
      <c r="M35" s="204" t="s">
        <v>442</v>
      </c>
      <c r="N35" s="204" t="s">
        <v>442</v>
      </c>
      <c r="O35" s="204" t="s">
        <v>442</v>
      </c>
      <c r="P35" s="204" t="s">
        <v>442</v>
      </c>
      <c r="Q35" s="204" t="s">
        <v>442</v>
      </c>
      <c r="R35" s="204" t="s">
        <v>442</v>
      </c>
      <c r="S35" s="204" t="s">
        <v>442</v>
      </c>
      <c r="T35" s="204" t="s">
        <v>442</v>
      </c>
      <c r="U35" s="204" t="s">
        <v>442</v>
      </c>
      <c r="V35" s="204" t="s">
        <v>442</v>
      </c>
      <c r="W35" s="204" t="s">
        <v>442</v>
      </c>
      <c r="X35" s="204" t="s">
        <v>442</v>
      </c>
      <c r="Y35" s="204" t="s">
        <v>442</v>
      </c>
      <c r="Z35" s="204" t="s">
        <v>442</v>
      </c>
      <c r="AA35" s="204" t="s">
        <v>442</v>
      </c>
      <c r="AB35" s="204" t="s">
        <v>442</v>
      </c>
      <c r="AC35" s="204" t="s">
        <v>442</v>
      </c>
      <c r="AD35" s="204" t="s">
        <v>442</v>
      </c>
      <c r="AE35" s="204" t="s">
        <v>442</v>
      </c>
      <c r="AF35" s="204" t="s">
        <v>442</v>
      </c>
      <c r="AG35" s="204" t="s">
        <v>442</v>
      </c>
      <c r="AH35" s="204" t="s">
        <v>442</v>
      </c>
      <c r="AI35" s="204" t="s">
        <v>442</v>
      </c>
      <c r="AJ35" s="204" t="s">
        <v>442</v>
      </c>
      <c r="AK35" s="204" t="s">
        <v>442</v>
      </c>
      <c r="AL35" s="204" t="s">
        <v>442</v>
      </c>
      <c r="AM35" s="204" t="s">
        <v>442</v>
      </c>
      <c r="AN35" s="204" t="s">
        <v>442</v>
      </c>
      <c r="AO35" s="204" t="s">
        <v>442</v>
      </c>
      <c r="AP35" s="204" t="s">
        <v>442</v>
      </c>
      <c r="AQ35" s="204" t="s">
        <v>442</v>
      </c>
      <c r="AR35" s="204" t="s">
        <v>442</v>
      </c>
      <c r="AS35" s="204" t="s">
        <v>442</v>
      </c>
      <c r="AT35" s="204" t="s">
        <v>442</v>
      </c>
      <c r="AU35" s="204" t="s">
        <v>442</v>
      </c>
      <c r="AV35" s="204" t="s">
        <v>442</v>
      </c>
      <c r="AW35" s="204" t="s">
        <v>442</v>
      </c>
      <c r="AX35" s="204" t="s">
        <v>442</v>
      </c>
      <c r="AY35" s="204" t="s">
        <v>442</v>
      </c>
      <c r="AZ35" s="204" t="s">
        <v>442</v>
      </c>
      <c r="BA35" s="204" t="s">
        <v>442</v>
      </c>
      <c r="BB35" s="204" t="s">
        <v>442</v>
      </c>
      <c r="BC35" s="204" t="s">
        <v>442</v>
      </c>
      <c r="BD35" s="204" t="s">
        <v>442</v>
      </c>
      <c r="BE35" s="204" t="s">
        <v>442</v>
      </c>
      <c r="BF35" s="204" t="s">
        <v>442</v>
      </c>
      <c r="BG35" s="204" t="s">
        <v>442</v>
      </c>
      <c r="BH35" s="211"/>
    </row>
    <row r="36" spans="1:60" s="163" customFormat="1" ht="143.25" customHeight="1" x14ac:dyDescent="0.25">
      <c r="A36" s="195" t="s">
        <v>976</v>
      </c>
      <c r="B36" s="196" t="s">
        <v>977</v>
      </c>
      <c r="C36" s="197" t="s">
        <v>978</v>
      </c>
      <c r="D36" s="204" t="s">
        <v>442</v>
      </c>
      <c r="E36" s="204" t="s">
        <v>442</v>
      </c>
      <c r="F36" s="204" t="s">
        <v>442</v>
      </c>
      <c r="G36" s="204" t="s">
        <v>442</v>
      </c>
      <c r="H36" s="204" t="s">
        <v>442</v>
      </c>
      <c r="I36" s="204" t="s">
        <v>442</v>
      </c>
      <c r="J36" s="204" t="s">
        <v>442</v>
      </c>
      <c r="K36" s="204" t="s">
        <v>442</v>
      </c>
      <c r="L36" s="204" t="s">
        <v>442</v>
      </c>
      <c r="M36" s="204" t="s">
        <v>442</v>
      </c>
      <c r="N36" s="204" t="s">
        <v>442</v>
      </c>
      <c r="O36" s="204" t="s">
        <v>442</v>
      </c>
      <c r="P36" s="204" t="s">
        <v>442</v>
      </c>
      <c r="Q36" s="204" t="s">
        <v>442</v>
      </c>
      <c r="R36" s="204" t="s">
        <v>442</v>
      </c>
      <c r="S36" s="204" t="s">
        <v>442</v>
      </c>
      <c r="T36" s="204" t="s">
        <v>442</v>
      </c>
      <c r="U36" s="204" t="s">
        <v>442</v>
      </c>
      <c r="V36" s="204" t="s">
        <v>442</v>
      </c>
      <c r="W36" s="204" t="s">
        <v>442</v>
      </c>
      <c r="X36" s="204" t="s">
        <v>442</v>
      </c>
      <c r="Y36" s="204" t="s">
        <v>442</v>
      </c>
      <c r="Z36" s="204" t="s">
        <v>442</v>
      </c>
      <c r="AA36" s="204" t="s">
        <v>442</v>
      </c>
      <c r="AB36" s="204" t="s">
        <v>442</v>
      </c>
      <c r="AC36" s="204" t="s">
        <v>442</v>
      </c>
      <c r="AD36" s="204" t="s">
        <v>442</v>
      </c>
      <c r="AE36" s="204" t="s">
        <v>442</v>
      </c>
      <c r="AF36" s="204" t="s">
        <v>442</v>
      </c>
      <c r="AG36" s="204" t="s">
        <v>442</v>
      </c>
      <c r="AH36" s="204" t="s">
        <v>442</v>
      </c>
      <c r="AI36" s="204" t="s">
        <v>442</v>
      </c>
      <c r="AJ36" s="204" t="s">
        <v>442</v>
      </c>
      <c r="AK36" s="204" t="s">
        <v>442</v>
      </c>
      <c r="AL36" s="204" t="s">
        <v>442</v>
      </c>
      <c r="AM36" s="204" t="s">
        <v>442</v>
      </c>
      <c r="AN36" s="204" t="s">
        <v>442</v>
      </c>
      <c r="AO36" s="204" t="s">
        <v>442</v>
      </c>
      <c r="AP36" s="204" t="s">
        <v>442</v>
      </c>
      <c r="AQ36" s="204" t="s">
        <v>442</v>
      </c>
      <c r="AR36" s="204" t="s">
        <v>442</v>
      </c>
      <c r="AS36" s="204" t="s">
        <v>442</v>
      </c>
      <c r="AT36" s="204" t="s">
        <v>442</v>
      </c>
      <c r="AU36" s="204" t="s">
        <v>442</v>
      </c>
      <c r="AV36" s="204" t="s">
        <v>442</v>
      </c>
      <c r="AW36" s="204" t="s">
        <v>442</v>
      </c>
      <c r="AX36" s="204" t="s">
        <v>442</v>
      </c>
      <c r="AY36" s="204" t="s">
        <v>442</v>
      </c>
      <c r="AZ36" s="204" t="s">
        <v>442</v>
      </c>
      <c r="BA36" s="204" t="s">
        <v>442</v>
      </c>
      <c r="BB36" s="204" t="s">
        <v>442</v>
      </c>
      <c r="BC36" s="204" t="s">
        <v>442</v>
      </c>
      <c r="BD36" s="204" t="s">
        <v>442</v>
      </c>
      <c r="BE36" s="204" t="s">
        <v>442</v>
      </c>
      <c r="BF36" s="204" t="s">
        <v>442</v>
      </c>
      <c r="BG36" s="204" t="s">
        <v>442</v>
      </c>
      <c r="BH36" s="211"/>
    </row>
    <row r="37" spans="1:60" s="163" customFormat="1" ht="143.25" customHeight="1" x14ac:dyDescent="0.25">
      <c r="A37" s="195" t="s">
        <v>979</v>
      </c>
      <c r="B37" s="196" t="s">
        <v>980</v>
      </c>
      <c r="C37" s="197" t="s">
        <v>981</v>
      </c>
      <c r="D37" s="204" t="s">
        <v>442</v>
      </c>
      <c r="E37" s="204" t="s">
        <v>442</v>
      </c>
      <c r="F37" s="204" t="s">
        <v>442</v>
      </c>
      <c r="G37" s="204" t="s">
        <v>442</v>
      </c>
      <c r="H37" s="204" t="s">
        <v>442</v>
      </c>
      <c r="I37" s="204" t="s">
        <v>442</v>
      </c>
      <c r="J37" s="204" t="s">
        <v>442</v>
      </c>
      <c r="K37" s="204" t="s">
        <v>442</v>
      </c>
      <c r="L37" s="204" t="s">
        <v>442</v>
      </c>
      <c r="M37" s="204" t="s">
        <v>442</v>
      </c>
      <c r="N37" s="204" t="s">
        <v>442</v>
      </c>
      <c r="O37" s="204" t="s">
        <v>442</v>
      </c>
      <c r="P37" s="204" t="s">
        <v>442</v>
      </c>
      <c r="Q37" s="204" t="s">
        <v>442</v>
      </c>
      <c r="R37" s="204" t="s">
        <v>442</v>
      </c>
      <c r="S37" s="204" t="s">
        <v>442</v>
      </c>
      <c r="T37" s="204" t="s">
        <v>442</v>
      </c>
      <c r="U37" s="204" t="s">
        <v>442</v>
      </c>
      <c r="V37" s="204" t="s">
        <v>442</v>
      </c>
      <c r="W37" s="204" t="s">
        <v>442</v>
      </c>
      <c r="X37" s="204" t="s">
        <v>442</v>
      </c>
      <c r="Y37" s="204" t="s">
        <v>442</v>
      </c>
      <c r="Z37" s="204" t="s">
        <v>442</v>
      </c>
      <c r="AA37" s="204" t="s">
        <v>442</v>
      </c>
      <c r="AB37" s="204" t="s">
        <v>442</v>
      </c>
      <c r="AC37" s="204" t="s">
        <v>442</v>
      </c>
      <c r="AD37" s="204" t="s">
        <v>442</v>
      </c>
      <c r="AE37" s="204" t="s">
        <v>442</v>
      </c>
      <c r="AF37" s="204" t="s">
        <v>442</v>
      </c>
      <c r="AG37" s="204" t="s">
        <v>442</v>
      </c>
      <c r="AH37" s="204" t="s">
        <v>442</v>
      </c>
      <c r="AI37" s="204" t="s">
        <v>442</v>
      </c>
      <c r="AJ37" s="204" t="s">
        <v>442</v>
      </c>
      <c r="AK37" s="204" t="s">
        <v>442</v>
      </c>
      <c r="AL37" s="204" t="s">
        <v>442</v>
      </c>
      <c r="AM37" s="204" t="s">
        <v>442</v>
      </c>
      <c r="AN37" s="204" t="s">
        <v>442</v>
      </c>
      <c r="AO37" s="204" t="s">
        <v>442</v>
      </c>
      <c r="AP37" s="204" t="s">
        <v>442</v>
      </c>
      <c r="AQ37" s="204" t="s">
        <v>442</v>
      </c>
      <c r="AR37" s="204" t="s">
        <v>442</v>
      </c>
      <c r="AS37" s="204" t="s">
        <v>442</v>
      </c>
      <c r="AT37" s="204" t="s">
        <v>442</v>
      </c>
      <c r="AU37" s="204" t="s">
        <v>442</v>
      </c>
      <c r="AV37" s="204" t="s">
        <v>442</v>
      </c>
      <c r="AW37" s="204" t="s">
        <v>442</v>
      </c>
      <c r="AX37" s="204" t="s">
        <v>442</v>
      </c>
      <c r="AY37" s="204" t="s">
        <v>442</v>
      </c>
      <c r="AZ37" s="204" t="s">
        <v>442</v>
      </c>
      <c r="BA37" s="204" t="s">
        <v>442</v>
      </c>
      <c r="BB37" s="204" t="s">
        <v>442</v>
      </c>
      <c r="BC37" s="204" t="s">
        <v>442</v>
      </c>
      <c r="BD37" s="204" t="s">
        <v>442</v>
      </c>
      <c r="BE37" s="204" t="s">
        <v>442</v>
      </c>
      <c r="BF37" s="204" t="s">
        <v>442</v>
      </c>
      <c r="BG37" s="204" t="s">
        <v>442</v>
      </c>
      <c r="BH37" s="211"/>
    </row>
    <row r="38" spans="1:60" s="163" customFormat="1" ht="143.25" customHeight="1" x14ac:dyDescent="0.25">
      <c r="A38" s="195" t="s">
        <v>982</v>
      </c>
      <c r="B38" s="196" t="s">
        <v>983</v>
      </c>
      <c r="C38" s="197" t="s">
        <v>984</v>
      </c>
      <c r="D38" s="204" t="s">
        <v>442</v>
      </c>
      <c r="E38" s="204" t="s">
        <v>442</v>
      </c>
      <c r="F38" s="204" t="s">
        <v>442</v>
      </c>
      <c r="G38" s="204" t="s">
        <v>442</v>
      </c>
      <c r="H38" s="204" t="s">
        <v>442</v>
      </c>
      <c r="I38" s="204" t="s">
        <v>442</v>
      </c>
      <c r="J38" s="204" t="s">
        <v>442</v>
      </c>
      <c r="K38" s="204" t="s">
        <v>442</v>
      </c>
      <c r="L38" s="204" t="s">
        <v>442</v>
      </c>
      <c r="M38" s="204" t="s">
        <v>442</v>
      </c>
      <c r="N38" s="204" t="s">
        <v>442</v>
      </c>
      <c r="O38" s="204" t="s">
        <v>442</v>
      </c>
      <c r="P38" s="204" t="s">
        <v>442</v>
      </c>
      <c r="Q38" s="204" t="s">
        <v>442</v>
      </c>
      <c r="R38" s="204" t="s">
        <v>442</v>
      </c>
      <c r="S38" s="204" t="s">
        <v>442</v>
      </c>
      <c r="T38" s="204" t="s">
        <v>442</v>
      </c>
      <c r="U38" s="204" t="s">
        <v>442</v>
      </c>
      <c r="V38" s="204" t="s">
        <v>442</v>
      </c>
      <c r="W38" s="204" t="s">
        <v>442</v>
      </c>
      <c r="X38" s="204" t="s">
        <v>442</v>
      </c>
      <c r="Y38" s="204" t="s">
        <v>442</v>
      </c>
      <c r="Z38" s="204" t="s">
        <v>442</v>
      </c>
      <c r="AA38" s="204" t="s">
        <v>442</v>
      </c>
      <c r="AB38" s="204" t="s">
        <v>442</v>
      </c>
      <c r="AC38" s="204" t="s">
        <v>442</v>
      </c>
      <c r="AD38" s="204" t="s">
        <v>442</v>
      </c>
      <c r="AE38" s="204" t="s">
        <v>442</v>
      </c>
      <c r="AF38" s="204" t="s">
        <v>442</v>
      </c>
      <c r="AG38" s="204" t="s">
        <v>442</v>
      </c>
      <c r="AH38" s="204" t="s">
        <v>442</v>
      </c>
      <c r="AI38" s="204" t="s">
        <v>442</v>
      </c>
      <c r="AJ38" s="204" t="s">
        <v>442</v>
      </c>
      <c r="AK38" s="204" t="s">
        <v>442</v>
      </c>
      <c r="AL38" s="204" t="s">
        <v>442</v>
      </c>
      <c r="AM38" s="204" t="s">
        <v>442</v>
      </c>
      <c r="AN38" s="204" t="s">
        <v>442</v>
      </c>
      <c r="AO38" s="204" t="s">
        <v>442</v>
      </c>
      <c r="AP38" s="204" t="s">
        <v>442</v>
      </c>
      <c r="AQ38" s="204" t="s">
        <v>442</v>
      </c>
      <c r="AR38" s="204" t="s">
        <v>442</v>
      </c>
      <c r="AS38" s="204" t="s">
        <v>442</v>
      </c>
      <c r="AT38" s="204" t="s">
        <v>442</v>
      </c>
      <c r="AU38" s="204" t="s">
        <v>442</v>
      </c>
      <c r="AV38" s="204" t="s">
        <v>442</v>
      </c>
      <c r="AW38" s="204" t="s">
        <v>442</v>
      </c>
      <c r="AX38" s="204" t="s">
        <v>442</v>
      </c>
      <c r="AY38" s="204" t="s">
        <v>442</v>
      </c>
      <c r="AZ38" s="204" t="s">
        <v>442</v>
      </c>
      <c r="BA38" s="204" t="s">
        <v>442</v>
      </c>
      <c r="BB38" s="204" t="s">
        <v>442</v>
      </c>
      <c r="BC38" s="204" t="s">
        <v>442</v>
      </c>
      <c r="BD38" s="204" t="s">
        <v>442</v>
      </c>
      <c r="BE38" s="204" t="s">
        <v>442</v>
      </c>
      <c r="BF38" s="204" t="s">
        <v>442</v>
      </c>
      <c r="BG38" s="204" t="s">
        <v>442</v>
      </c>
      <c r="BH38" s="211"/>
    </row>
    <row r="39" spans="1:60" s="219" customFormat="1" ht="63" customHeight="1" x14ac:dyDescent="0.25">
      <c r="A39" s="329" t="s">
        <v>167</v>
      </c>
      <c r="B39" s="330"/>
      <c r="C39" s="331"/>
      <c r="D39" s="204" t="s">
        <v>442</v>
      </c>
      <c r="E39" s="204" t="s">
        <v>442</v>
      </c>
      <c r="F39" s="204" t="s">
        <v>442</v>
      </c>
      <c r="G39" s="204" t="s">
        <v>442</v>
      </c>
      <c r="H39" s="204" t="s">
        <v>442</v>
      </c>
      <c r="I39" s="204" t="s">
        <v>442</v>
      </c>
      <c r="J39" s="204" t="s">
        <v>442</v>
      </c>
      <c r="K39" s="204" t="s">
        <v>442</v>
      </c>
      <c r="L39" s="204" t="s">
        <v>442</v>
      </c>
      <c r="M39" s="204" t="s">
        <v>442</v>
      </c>
      <c r="N39" s="204" t="s">
        <v>442</v>
      </c>
      <c r="O39" s="204" t="s">
        <v>442</v>
      </c>
      <c r="P39" s="204" t="s">
        <v>442</v>
      </c>
      <c r="Q39" s="204" t="s">
        <v>442</v>
      </c>
      <c r="R39" s="204" t="s">
        <v>442</v>
      </c>
      <c r="S39" s="204" t="s">
        <v>442</v>
      </c>
      <c r="T39" s="204" t="s">
        <v>442</v>
      </c>
      <c r="U39" s="204" t="s">
        <v>442</v>
      </c>
      <c r="V39" s="204" t="s">
        <v>442</v>
      </c>
      <c r="W39" s="204" t="s">
        <v>442</v>
      </c>
      <c r="X39" s="204" t="s">
        <v>442</v>
      </c>
      <c r="Y39" s="204" t="s">
        <v>442</v>
      </c>
      <c r="Z39" s="204" t="s">
        <v>442</v>
      </c>
      <c r="AA39" s="204" t="s">
        <v>442</v>
      </c>
      <c r="AB39" s="204" t="s">
        <v>442</v>
      </c>
      <c r="AC39" s="204" t="s">
        <v>442</v>
      </c>
      <c r="AD39" s="204" t="s">
        <v>442</v>
      </c>
      <c r="AE39" s="204" t="s">
        <v>442</v>
      </c>
      <c r="AF39" s="204" t="s">
        <v>442</v>
      </c>
      <c r="AG39" s="204" t="s">
        <v>442</v>
      </c>
      <c r="AH39" s="204" t="s">
        <v>442</v>
      </c>
      <c r="AI39" s="204" t="s">
        <v>442</v>
      </c>
      <c r="AJ39" s="204" t="s">
        <v>442</v>
      </c>
      <c r="AK39" s="204" t="s">
        <v>442</v>
      </c>
      <c r="AL39" s="204" t="s">
        <v>442</v>
      </c>
      <c r="AM39" s="204" t="s">
        <v>442</v>
      </c>
      <c r="AN39" s="204" t="s">
        <v>442</v>
      </c>
      <c r="AO39" s="204" t="s">
        <v>442</v>
      </c>
      <c r="AP39" s="204" t="s">
        <v>442</v>
      </c>
      <c r="AQ39" s="204" t="s">
        <v>442</v>
      </c>
      <c r="AR39" s="204" t="s">
        <v>442</v>
      </c>
      <c r="AS39" s="204" t="s">
        <v>442</v>
      </c>
      <c r="AT39" s="204" t="s">
        <v>442</v>
      </c>
      <c r="AU39" s="204" t="s">
        <v>442</v>
      </c>
      <c r="AV39" s="204" t="s">
        <v>442</v>
      </c>
      <c r="AW39" s="204" t="s">
        <v>442</v>
      </c>
      <c r="AX39" s="204" t="s">
        <v>442</v>
      </c>
      <c r="AY39" s="204" t="s">
        <v>442</v>
      </c>
      <c r="AZ39" s="204" t="s">
        <v>442</v>
      </c>
      <c r="BA39" s="204" t="s">
        <v>442</v>
      </c>
      <c r="BB39" s="204" t="s">
        <v>442</v>
      </c>
      <c r="BC39" s="204" t="s">
        <v>442</v>
      </c>
      <c r="BD39" s="204" t="s">
        <v>442</v>
      </c>
      <c r="BE39" s="204" t="s">
        <v>442</v>
      </c>
      <c r="BF39" s="204" t="s">
        <v>442</v>
      </c>
      <c r="BG39" s="204" t="s">
        <v>442</v>
      </c>
      <c r="BH39" s="204" t="s">
        <v>442</v>
      </c>
    </row>
    <row r="40" spans="1:60" x14ac:dyDescent="0.25">
      <c r="D40" s="160"/>
      <c r="E40" s="160"/>
      <c r="F40" s="160"/>
      <c r="G40" s="160"/>
      <c r="H40" s="160"/>
    </row>
    <row r="41" spans="1:60" x14ac:dyDescent="0.25">
      <c r="D41" s="160"/>
      <c r="E41" s="160"/>
      <c r="F41" s="160"/>
      <c r="G41" s="160"/>
      <c r="H41" s="160"/>
    </row>
    <row r="42" spans="1:60" x14ac:dyDescent="0.25">
      <c r="D42" s="160"/>
      <c r="E42" s="160"/>
      <c r="F42" s="160"/>
      <c r="G42" s="160"/>
      <c r="H42" s="160"/>
    </row>
    <row r="43" spans="1:60" x14ac:dyDescent="0.25">
      <c r="D43" s="160"/>
      <c r="E43" s="160"/>
      <c r="F43" s="160"/>
      <c r="G43" s="160"/>
      <c r="H43" s="160"/>
    </row>
    <row r="44" spans="1:60" x14ac:dyDescent="0.25">
      <c r="D44" s="160"/>
      <c r="E44" s="160"/>
      <c r="F44" s="160"/>
      <c r="G44" s="160"/>
      <c r="H44" s="160"/>
    </row>
    <row r="45" spans="1:60" x14ac:dyDescent="0.25">
      <c r="D45" s="160"/>
      <c r="E45" s="160"/>
      <c r="F45" s="160"/>
      <c r="G45" s="160"/>
      <c r="H45" s="160"/>
    </row>
    <row r="46" spans="1:60" x14ac:dyDescent="0.25">
      <c r="D46" s="160"/>
      <c r="E46" s="160"/>
      <c r="F46" s="160"/>
      <c r="G46" s="160"/>
      <c r="H46" s="160"/>
    </row>
    <row r="47" spans="1:60" x14ac:dyDescent="0.25">
      <c r="D47" s="160"/>
      <c r="E47" s="160"/>
      <c r="F47" s="160"/>
      <c r="G47" s="160"/>
      <c r="H47" s="160"/>
    </row>
    <row r="48" spans="1:60" x14ac:dyDescent="0.25">
      <c r="D48" s="160"/>
      <c r="E48" s="160"/>
      <c r="F48" s="160"/>
      <c r="G48" s="160"/>
      <c r="H48" s="160"/>
    </row>
    <row r="49" spans="4:8" x14ac:dyDescent="0.25">
      <c r="D49" s="160"/>
      <c r="E49" s="160"/>
      <c r="F49" s="160"/>
      <c r="G49" s="160"/>
      <c r="H49" s="160"/>
    </row>
    <row r="50" spans="4:8" x14ac:dyDescent="0.25">
      <c r="D50" s="160"/>
      <c r="E50" s="160"/>
      <c r="F50" s="160"/>
      <c r="G50" s="160"/>
      <c r="H50" s="160"/>
    </row>
    <row r="51" spans="4:8" x14ac:dyDescent="0.25">
      <c r="D51" s="160"/>
      <c r="E51" s="160"/>
      <c r="F51" s="160"/>
      <c r="G51" s="160"/>
      <c r="H51" s="160"/>
    </row>
    <row r="52" spans="4:8" x14ac:dyDescent="0.25">
      <c r="D52" s="160"/>
      <c r="E52" s="160"/>
      <c r="F52" s="160"/>
      <c r="G52" s="160"/>
      <c r="H52" s="160"/>
    </row>
    <row r="53" spans="4:8" x14ac:dyDescent="0.25">
      <c r="D53" s="160"/>
      <c r="E53" s="160"/>
      <c r="F53" s="160"/>
      <c r="G53" s="160"/>
      <c r="H53" s="160"/>
    </row>
    <row r="54" spans="4:8" x14ac:dyDescent="0.25">
      <c r="D54" s="160"/>
      <c r="E54" s="160"/>
      <c r="F54" s="160"/>
      <c r="G54" s="160"/>
      <c r="H54" s="160"/>
    </row>
    <row r="55" spans="4:8" x14ac:dyDescent="0.25">
      <c r="D55" s="160"/>
      <c r="E55" s="160"/>
      <c r="F55" s="160"/>
      <c r="G55" s="160"/>
      <c r="H55" s="160"/>
    </row>
    <row r="56" spans="4:8" x14ac:dyDescent="0.25">
      <c r="D56" s="160"/>
      <c r="E56" s="160"/>
      <c r="F56" s="160"/>
      <c r="G56" s="160"/>
      <c r="H56" s="160"/>
    </row>
    <row r="57" spans="4:8" x14ac:dyDescent="0.25">
      <c r="D57" s="160"/>
      <c r="E57" s="160"/>
      <c r="F57" s="160"/>
      <c r="G57" s="160"/>
      <c r="H57" s="160"/>
    </row>
    <row r="58" spans="4:8" x14ac:dyDescent="0.25">
      <c r="D58" s="160"/>
      <c r="E58" s="160"/>
      <c r="F58" s="160"/>
      <c r="G58" s="160"/>
      <c r="H58" s="160"/>
    </row>
    <row r="59" spans="4:8" x14ac:dyDescent="0.25">
      <c r="D59" s="160"/>
      <c r="E59" s="160"/>
      <c r="F59" s="160"/>
      <c r="G59" s="160"/>
      <c r="H59" s="160"/>
    </row>
    <row r="60" spans="4:8" x14ac:dyDescent="0.25">
      <c r="D60" s="160"/>
      <c r="E60" s="160"/>
      <c r="F60" s="160"/>
      <c r="G60" s="160"/>
      <c r="H60" s="160"/>
    </row>
    <row r="61" spans="4:8" x14ac:dyDescent="0.25">
      <c r="D61" s="160"/>
      <c r="E61" s="160"/>
      <c r="F61" s="160"/>
      <c r="G61" s="160"/>
      <c r="H61" s="160"/>
    </row>
    <row r="62" spans="4:8" x14ac:dyDescent="0.25">
      <c r="D62" s="160"/>
      <c r="E62" s="160"/>
      <c r="F62" s="160"/>
      <c r="G62" s="160"/>
      <c r="H62" s="160"/>
    </row>
    <row r="63" spans="4:8" x14ac:dyDescent="0.25">
      <c r="D63" s="160"/>
      <c r="E63" s="160"/>
      <c r="F63" s="160"/>
      <c r="G63" s="160"/>
      <c r="H63" s="160"/>
    </row>
    <row r="64" spans="4:8" x14ac:dyDescent="0.25">
      <c r="D64" s="160"/>
      <c r="E64" s="160"/>
      <c r="F64" s="160"/>
      <c r="G64" s="160"/>
      <c r="H64" s="160"/>
    </row>
    <row r="65" spans="4:8" x14ac:dyDescent="0.25">
      <c r="D65" s="160"/>
      <c r="E65" s="160"/>
      <c r="F65" s="160"/>
      <c r="G65" s="160"/>
      <c r="H65" s="160"/>
    </row>
    <row r="66" spans="4:8" x14ac:dyDescent="0.25">
      <c r="D66" s="160"/>
      <c r="E66" s="160"/>
      <c r="F66" s="160"/>
      <c r="G66" s="160"/>
      <c r="H66" s="160"/>
    </row>
    <row r="67" spans="4:8" x14ac:dyDescent="0.25">
      <c r="D67" s="160"/>
      <c r="E67" s="160"/>
      <c r="F67" s="160"/>
      <c r="G67" s="160"/>
      <c r="H67" s="160"/>
    </row>
    <row r="68" spans="4:8" x14ac:dyDescent="0.25">
      <c r="D68" s="160"/>
      <c r="E68" s="160"/>
      <c r="F68" s="160"/>
      <c r="G68" s="160"/>
      <c r="H68" s="160"/>
    </row>
    <row r="69" spans="4:8" x14ac:dyDescent="0.25">
      <c r="D69" s="160"/>
      <c r="E69" s="160"/>
      <c r="F69" s="160"/>
      <c r="G69" s="160"/>
      <c r="H69" s="160"/>
    </row>
    <row r="70" spans="4:8" x14ac:dyDescent="0.25">
      <c r="D70" s="160"/>
      <c r="E70" s="160"/>
      <c r="F70" s="160"/>
      <c r="G70" s="160"/>
      <c r="H70" s="160"/>
    </row>
    <row r="71" spans="4:8" x14ac:dyDescent="0.25">
      <c r="D71" s="160"/>
      <c r="E71" s="160"/>
      <c r="F71" s="160"/>
      <c r="G71" s="160"/>
      <c r="H71" s="160"/>
    </row>
    <row r="72" spans="4:8" x14ac:dyDescent="0.25">
      <c r="D72" s="160"/>
      <c r="E72" s="160"/>
      <c r="F72" s="160"/>
      <c r="G72" s="160"/>
      <c r="H72" s="160"/>
    </row>
    <row r="73" spans="4:8" x14ac:dyDescent="0.25">
      <c r="D73" s="160"/>
      <c r="E73" s="160"/>
      <c r="F73" s="160"/>
      <c r="G73" s="160"/>
      <c r="H73" s="160"/>
    </row>
    <row r="74" spans="4:8" x14ac:dyDescent="0.25">
      <c r="D74" s="160"/>
      <c r="E74" s="160"/>
      <c r="F74" s="160"/>
      <c r="G74" s="160"/>
      <c r="H74" s="160"/>
    </row>
    <row r="75" spans="4:8" x14ac:dyDescent="0.25">
      <c r="D75" s="160"/>
      <c r="E75" s="160"/>
      <c r="F75" s="160"/>
      <c r="G75" s="160"/>
      <c r="H75" s="160"/>
    </row>
    <row r="76" spans="4:8" x14ac:dyDescent="0.25">
      <c r="D76" s="160"/>
      <c r="E76" s="160"/>
      <c r="F76" s="160"/>
      <c r="G76" s="160"/>
      <c r="H76" s="160"/>
    </row>
    <row r="77" spans="4:8" x14ac:dyDescent="0.25">
      <c r="D77" s="160"/>
      <c r="E77" s="160"/>
      <c r="F77" s="160"/>
      <c r="G77" s="160"/>
      <c r="H77" s="160"/>
    </row>
    <row r="78" spans="4:8" x14ac:dyDescent="0.25">
      <c r="D78" s="160"/>
      <c r="E78" s="160"/>
      <c r="F78" s="160"/>
      <c r="G78" s="160"/>
      <c r="H78" s="160"/>
    </row>
    <row r="79" spans="4:8" x14ac:dyDescent="0.25">
      <c r="D79" s="160"/>
      <c r="E79" s="160"/>
      <c r="F79" s="160"/>
      <c r="G79" s="160"/>
      <c r="H79" s="160"/>
    </row>
    <row r="80" spans="4:8" x14ac:dyDescent="0.25">
      <c r="D80" s="160"/>
      <c r="E80" s="160"/>
      <c r="F80" s="160"/>
      <c r="G80" s="160"/>
      <c r="H80" s="160"/>
    </row>
    <row r="81" spans="4:8" x14ac:dyDescent="0.25">
      <c r="D81" s="160"/>
      <c r="E81" s="160"/>
      <c r="F81" s="160"/>
      <c r="G81" s="160"/>
      <c r="H81" s="160"/>
    </row>
    <row r="82" spans="4:8" x14ac:dyDescent="0.25">
      <c r="D82" s="160"/>
      <c r="E82" s="160"/>
      <c r="F82" s="160"/>
      <c r="G82" s="160"/>
      <c r="H82" s="160"/>
    </row>
    <row r="83" spans="4:8" x14ac:dyDescent="0.25">
      <c r="D83" s="160"/>
      <c r="E83" s="160"/>
      <c r="F83" s="160"/>
      <c r="G83" s="160"/>
      <c r="H83" s="160"/>
    </row>
    <row r="84" spans="4:8" x14ac:dyDescent="0.25">
      <c r="D84" s="160"/>
      <c r="E84" s="160"/>
      <c r="F84" s="160"/>
      <c r="G84" s="160"/>
      <c r="H84" s="160"/>
    </row>
    <row r="85" spans="4:8" x14ac:dyDescent="0.25">
      <c r="D85" s="160"/>
      <c r="E85" s="160"/>
      <c r="F85" s="160"/>
      <c r="G85" s="160"/>
      <c r="H85" s="160"/>
    </row>
    <row r="86" spans="4:8" x14ac:dyDescent="0.25">
      <c r="D86" s="160"/>
      <c r="E86" s="160"/>
      <c r="F86" s="160"/>
      <c r="G86" s="160"/>
      <c r="H86" s="160"/>
    </row>
    <row r="87" spans="4:8" x14ac:dyDescent="0.25">
      <c r="D87" s="160"/>
      <c r="E87" s="160"/>
      <c r="F87" s="160"/>
      <c r="G87" s="160"/>
      <c r="H87" s="160"/>
    </row>
    <row r="88" spans="4:8" x14ac:dyDescent="0.25">
      <c r="D88" s="160"/>
      <c r="E88" s="160"/>
      <c r="F88" s="160"/>
      <c r="G88" s="160"/>
      <c r="H88" s="160"/>
    </row>
    <row r="89" spans="4:8" x14ac:dyDescent="0.25">
      <c r="D89" s="160"/>
      <c r="E89" s="160"/>
      <c r="F89" s="160"/>
      <c r="G89" s="160"/>
      <c r="H89" s="160"/>
    </row>
    <row r="90" spans="4:8" x14ac:dyDescent="0.25">
      <c r="D90" s="160"/>
      <c r="E90" s="160"/>
      <c r="F90" s="160"/>
      <c r="G90" s="160"/>
      <c r="H90" s="160"/>
    </row>
    <row r="91" spans="4:8" x14ac:dyDescent="0.25">
      <c r="D91" s="160"/>
      <c r="E91" s="160"/>
      <c r="F91" s="160"/>
      <c r="G91" s="160"/>
      <c r="H91" s="160"/>
    </row>
    <row r="92" spans="4:8" x14ac:dyDescent="0.25">
      <c r="D92" s="160"/>
      <c r="E92" s="160"/>
      <c r="F92" s="160"/>
      <c r="G92" s="160"/>
      <c r="H92" s="160"/>
    </row>
    <row r="93" spans="4:8" x14ac:dyDescent="0.25">
      <c r="D93" s="160"/>
      <c r="E93" s="160"/>
      <c r="F93" s="160"/>
      <c r="G93" s="160"/>
      <c r="H93" s="160"/>
    </row>
    <row r="94" spans="4:8" x14ac:dyDescent="0.25">
      <c r="D94" s="160"/>
      <c r="E94" s="160"/>
      <c r="F94" s="160"/>
      <c r="G94" s="160"/>
      <c r="H94" s="160"/>
    </row>
    <row r="95" spans="4:8" x14ac:dyDescent="0.25">
      <c r="D95" s="160"/>
      <c r="E95" s="160"/>
      <c r="F95" s="160"/>
      <c r="G95" s="160"/>
      <c r="H95" s="160"/>
    </row>
    <row r="96" spans="4:8" x14ac:dyDescent="0.25">
      <c r="D96" s="160"/>
      <c r="E96" s="160"/>
      <c r="F96" s="160"/>
      <c r="G96" s="160"/>
      <c r="H96" s="160"/>
    </row>
    <row r="97" spans="4:8" x14ac:dyDescent="0.25">
      <c r="D97" s="160"/>
      <c r="E97" s="160"/>
      <c r="F97" s="160"/>
      <c r="G97" s="160"/>
      <c r="H97" s="160"/>
    </row>
    <row r="98" spans="4:8" x14ac:dyDescent="0.25">
      <c r="D98" s="160"/>
      <c r="E98" s="160"/>
      <c r="F98" s="160"/>
      <c r="G98" s="160"/>
      <c r="H98" s="160"/>
    </row>
    <row r="99" spans="4:8" x14ac:dyDescent="0.25">
      <c r="D99" s="160"/>
      <c r="E99" s="160"/>
      <c r="F99" s="160"/>
      <c r="G99" s="160"/>
      <c r="H99" s="160"/>
    </row>
    <row r="100" spans="4:8" x14ac:dyDescent="0.25">
      <c r="D100" s="160"/>
      <c r="E100" s="160"/>
      <c r="F100" s="160"/>
      <c r="G100" s="160"/>
      <c r="H100" s="160"/>
    </row>
    <row r="101" spans="4:8" x14ac:dyDescent="0.25">
      <c r="D101" s="160"/>
      <c r="E101" s="160"/>
      <c r="F101" s="160"/>
      <c r="G101" s="160"/>
      <c r="H101" s="160"/>
    </row>
    <row r="102" spans="4:8" x14ac:dyDescent="0.25">
      <c r="D102" s="160"/>
      <c r="E102" s="160"/>
      <c r="F102" s="160"/>
      <c r="G102" s="160"/>
      <c r="H102" s="160"/>
    </row>
    <row r="103" spans="4:8" x14ac:dyDescent="0.25">
      <c r="D103" s="160"/>
      <c r="E103" s="160"/>
      <c r="F103" s="160"/>
      <c r="G103" s="160"/>
      <c r="H103" s="160"/>
    </row>
    <row r="104" spans="4:8" x14ac:dyDescent="0.25">
      <c r="D104" s="160"/>
      <c r="E104" s="160"/>
      <c r="F104" s="160"/>
      <c r="G104" s="160"/>
      <c r="H104" s="160"/>
    </row>
    <row r="105" spans="4:8" x14ac:dyDescent="0.25">
      <c r="D105" s="160"/>
      <c r="E105" s="160"/>
      <c r="F105" s="160"/>
      <c r="G105" s="160"/>
      <c r="H105" s="160"/>
    </row>
    <row r="106" spans="4:8" x14ac:dyDescent="0.25">
      <c r="D106" s="160"/>
      <c r="E106" s="160"/>
      <c r="F106" s="160"/>
      <c r="G106" s="160"/>
      <c r="H106" s="160"/>
    </row>
    <row r="107" spans="4:8" x14ac:dyDescent="0.25">
      <c r="D107" s="160"/>
      <c r="E107" s="160"/>
      <c r="F107" s="160"/>
      <c r="G107" s="160"/>
      <c r="H107" s="160"/>
    </row>
    <row r="108" spans="4:8" x14ac:dyDescent="0.25">
      <c r="D108" s="160"/>
      <c r="E108" s="160"/>
      <c r="F108" s="160"/>
      <c r="G108" s="160"/>
      <c r="H108" s="160"/>
    </row>
    <row r="109" spans="4:8" x14ac:dyDescent="0.25">
      <c r="D109" s="160"/>
      <c r="E109" s="160"/>
      <c r="F109" s="160"/>
      <c r="G109" s="160"/>
      <c r="H109" s="160"/>
    </row>
    <row r="110" spans="4:8" x14ac:dyDescent="0.25">
      <c r="D110" s="160"/>
      <c r="E110" s="160"/>
      <c r="F110" s="160"/>
      <c r="G110" s="160"/>
      <c r="H110" s="160"/>
    </row>
    <row r="111" spans="4:8" x14ac:dyDescent="0.25">
      <c r="D111" s="160"/>
      <c r="E111" s="160"/>
      <c r="F111" s="160"/>
      <c r="G111" s="160"/>
      <c r="H111" s="160"/>
    </row>
    <row r="112" spans="4:8" x14ac:dyDescent="0.25">
      <c r="D112" s="160"/>
      <c r="E112" s="160"/>
      <c r="F112" s="160"/>
      <c r="G112" s="160"/>
      <c r="H112" s="160"/>
    </row>
    <row r="113" spans="4:8" x14ac:dyDescent="0.25">
      <c r="D113" s="160"/>
      <c r="E113" s="160"/>
      <c r="F113" s="160"/>
      <c r="G113" s="160"/>
      <c r="H113" s="160"/>
    </row>
    <row r="114" spans="4:8" x14ac:dyDescent="0.25">
      <c r="D114" s="160"/>
      <c r="E114" s="160"/>
      <c r="F114" s="160"/>
      <c r="G114" s="160"/>
      <c r="H114" s="160"/>
    </row>
    <row r="115" spans="4:8" x14ac:dyDescent="0.25">
      <c r="D115" s="160"/>
      <c r="E115" s="160"/>
      <c r="F115" s="160"/>
      <c r="G115" s="160"/>
      <c r="H115" s="160"/>
    </row>
    <row r="116" spans="4:8" x14ac:dyDescent="0.25">
      <c r="D116" s="160"/>
      <c r="E116" s="160"/>
      <c r="F116" s="160"/>
      <c r="G116" s="160"/>
      <c r="H116" s="160"/>
    </row>
    <row r="117" spans="4:8" x14ac:dyDescent="0.25">
      <c r="D117" s="160"/>
      <c r="E117" s="160"/>
      <c r="F117" s="160"/>
      <c r="G117" s="160"/>
      <c r="H117" s="160"/>
    </row>
    <row r="118" spans="4:8" x14ac:dyDescent="0.25">
      <c r="D118" s="160"/>
      <c r="E118" s="160"/>
      <c r="F118" s="160"/>
      <c r="G118" s="160"/>
      <c r="H118" s="160"/>
    </row>
    <row r="119" spans="4:8" x14ac:dyDescent="0.25">
      <c r="D119" s="160"/>
      <c r="E119" s="160"/>
      <c r="F119" s="160"/>
      <c r="G119" s="160"/>
      <c r="H119" s="160"/>
    </row>
    <row r="120" spans="4:8" x14ac:dyDescent="0.25">
      <c r="D120" s="160"/>
      <c r="E120" s="160"/>
      <c r="F120" s="160"/>
      <c r="G120" s="160"/>
      <c r="H120" s="160"/>
    </row>
    <row r="121" spans="4:8" x14ac:dyDescent="0.25">
      <c r="D121" s="160"/>
      <c r="E121" s="160"/>
      <c r="F121" s="160"/>
      <c r="G121" s="160"/>
      <c r="H121" s="160"/>
    </row>
    <row r="122" spans="4:8" x14ac:dyDescent="0.25">
      <c r="D122" s="160"/>
      <c r="E122" s="160"/>
      <c r="F122" s="160"/>
      <c r="G122" s="160"/>
      <c r="H122" s="160"/>
    </row>
    <row r="123" spans="4:8" x14ac:dyDescent="0.25">
      <c r="D123" s="160"/>
      <c r="E123" s="160"/>
      <c r="F123" s="160"/>
      <c r="G123" s="160"/>
      <c r="H123" s="160"/>
    </row>
    <row r="124" spans="4:8" x14ac:dyDescent="0.25">
      <c r="D124" s="160"/>
      <c r="E124" s="160"/>
      <c r="F124" s="160"/>
      <c r="G124" s="160"/>
      <c r="H124" s="160"/>
    </row>
    <row r="125" spans="4:8" x14ac:dyDescent="0.25">
      <c r="D125" s="160"/>
      <c r="E125" s="160"/>
      <c r="F125" s="160"/>
      <c r="G125" s="160"/>
      <c r="H125" s="160"/>
    </row>
    <row r="126" spans="4:8" x14ac:dyDescent="0.25">
      <c r="D126" s="160"/>
      <c r="E126" s="160"/>
      <c r="F126" s="160"/>
      <c r="G126" s="160"/>
      <c r="H126" s="160"/>
    </row>
    <row r="127" spans="4:8" x14ac:dyDescent="0.25">
      <c r="D127" s="160"/>
      <c r="E127" s="160"/>
      <c r="F127" s="160"/>
      <c r="G127" s="160"/>
      <c r="H127" s="160"/>
    </row>
    <row r="128" spans="4:8" x14ac:dyDescent="0.25">
      <c r="D128" s="160"/>
      <c r="E128" s="160"/>
      <c r="F128" s="160"/>
      <c r="G128" s="160"/>
      <c r="H128" s="160"/>
    </row>
    <row r="129" spans="4:8" x14ac:dyDescent="0.25">
      <c r="D129" s="160"/>
      <c r="E129" s="160"/>
      <c r="F129" s="160"/>
      <c r="G129" s="160"/>
      <c r="H129" s="160"/>
    </row>
    <row r="130" spans="4:8" x14ac:dyDescent="0.25">
      <c r="D130" s="160"/>
      <c r="E130" s="160"/>
      <c r="F130" s="160"/>
      <c r="G130" s="160"/>
      <c r="H130" s="160"/>
    </row>
    <row r="131" spans="4:8" x14ac:dyDescent="0.25">
      <c r="D131" s="160"/>
      <c r="E131" s="160"/>
      <c r="F131" s="160"/>
      <c r="G131" s="160"/>
      <c r="H131" s="160"/>
    </row>
    <row r="132" spans="4:8" x14ac:dyDescent="0.25">
      <c r="D132" s="160"/>
      <c r="E132" s="160"/>
      <c r="F132" s="160"/>
      <c r="G132" s="160"/>
      <c r="H132" s="160"/>
    </row>
    <row r="133" spans="4:8" x14ac:dyDescent="0.25">
      <c r="D133" s="160"/>
      <c r="E133" s="160"/>
      <c r="F133" s="160"/>
      <c r="G133" s="160"/>
      <c r="H133" s="160"/>
    </row>
    <row r="134" spans="4:8" x14ac:dyDescent="0.25">
      <c r="D134" s="160"/>
      <c r="E134" s="160"/>
      <c r="F134" s="160"/>
      <c r="G134" s="160"/>
      <c r="H134" s="160"/>
    </row>
    <row r="135" spans="4:8" x14ac:dyDescent="0.25">
      <c r="D135" s="160"/>
      <c r="E135" s="160"/>
      <c r="F135" s="160"/>
      <c r="G135" s="160"/>
      <c r="H135" s="160"/>
    </row>
    <row r="136" spans="4:8" x14ac:dyDescent="0.25">
      <c r="D136" s="160"/>
      <c r="E136" s="160"/>
      <c r="F136" s="160"/>
      <c r="G136" s="160"/>
      <c r="H136" s="160"/>
    </row>
    <row r="137" spans="4:8" x14ac:dyDescent="0.25">
      <c r="D137" s="160"/>
      <c r="E137" s="160"/>
      <c r="F137" s="160"/>
      <c r="G137" s="160"/>
      <c r="H137" s="160"/>
    </row>
    <row r="138" spans="4:8" x14ac:dyDescent="0.25">
      <c r="D138" s="160"/>
      <c r="E138" s="160"/>
      <c r="F138" s="160"/>
      <c r="G138" s="160"/>
      <c r="H138" s="160"/>
    </row>
    <row r="139" spans="4:8" x14ac:dyDescent="0.25">
      <c r="D139" s="160"/>
      <c r="E139" s="160"/>
      <c r="F139" s="160"/>
      <c r="G139" s="160"/>
      <c r="H139" s="160"/>
    </row>
    <row r="140" spans="4:8" x14ac:dyDescent="0.25">
      <c r="D140" s="160"/>
      <c r="E140" s="160"/>
      <c r="F140" s="160"/>
      <c r="G140" s="160"/>
      <c r="H140" s="160"/>
    </row>
    <row r="141" spans="4:8" x14ac:dyDescent="0.25">
      <c r="D141" s="160"/>
      <c r="E141" s="160"/>
      <c r="F141" s="160"/>
      <c r="G141" s="160"/>
      <c r="H141" s="160"/>
    </row>
    <row r="142" spans="4:8" x14ac:dyDescent="0.25">
      <c r="D142" s="160"/>
      <c r="E142" s="160"/>
      <c r="F142" s="160"/>
      <c r="G142" s="160"/>
      <c r="H142" s="160"/>
    </row>
    <row r="143" spans="4:8" x14ac:dyDescent="0.25">
      <c r="D143" s="160"/>
      <c r="E143" s="160"/>
      <c r="F143" s="160"/>
      <c r="G143" s="160"/>
      <c r="H143" s="160"/>
    </row>
    <row r="144" spans="4:8" x14ac:dyDescent="0.25">
      <c r="D144" s="160"/>
      <c r="E144" s="160"/>
      <c r="F144" s="160"/>
      <c r="G144" s="160"/>
      <c r="H144" s="160"/>
    </row>
    <row r="145" spans="4:8" x14ac:dyDescent="0.25">
      <c r="D145" s="160"/>
      <c r="E145" s="160"/>
      <c r="F145" s="160"/>
      <c r="G145" s="160"/>
      <c r="H145" s="160"/>
    </row>
    <row r="146" spans="4:8" x14ac:dyDescent="0.25">
      <c r="D146" s="160"/>
      <c r="E146" s="160"/>
      <c r="F146" s="160"/>
      <c r="G146" s="160"/>
      <c r="H146" s="160"/>
    </row>
    <row r="147" spans="4:8" x14ac:dyDescent="0.25">
      <c r="D147" s="160"/>
      <c r="E147" s="160"/>
      <c r="F147" s="160"/>
      <c r="G147" s="160"/>
      <c r="H147" s="160"/>
    </row>
    <row r="148" spans="4:8" x14ac:dyDescent="0.25">
      <c r="D148" s="160"/>
      <c r="E148" s="160"/>
      <c r="F148" s="160"/>
      <c r="G148" s="160"/>
      <c r="H148" s="160"/>
    </row>
    <row r="149" spans="4:8" x14ac:dyDescent="0.25">
      <c r="D149" s="160"/>
      <c r="E149" s="160"/>
      <c r="F149" s="160"/>
      <c r="G149" s="160"/>
      <c r="H149" s="160"/>
    </row>
    <row r="150" spans="4:8" x14ac:dyDescent="0.25">
      <c r="D150" s="160"/>
      <c r="E150" s="160"/>
      <c r="F150" s="160"/>
      <c r="G150" s="160"/>
      <c r="H150" s="160"/>
    </row>
    <row r="151" spans="4:8" x14ac:dyDescent="0.25">
      <c r="D151" s="160"/>
      <c r="E151" s="160"/>
      <c r="F151" s="160"/>
      <c r="G151" s="160"/>
      <c r="H151" s="160"/>
    </row>
    <row r="152" spans="4:8" x14ac:dyDescent="0.25">
      <c r="D152" s="160"/>
      <c r="E152" s="160"/>
      <c r="F152" s="160"/>
      <c r="G152" s="160"/>
      <c r="H152" s="160"/>
    </row>
    <row r="153" spans="4:8" x14ac:dyDescent="0.25">
      <c r="D153" s="160"/>
      <c r="E153" s="160"/>
      <c r="F153" s="160"/>
      <c r="G153" s="160"/>
      <c r="H153" s="160"/>
    </row>
    <row r="154" spans="4:8" x14ac:dyDescent="0.25">
      <c r="D154" s="160"/>
      <c r="E154" s="160"/>
      <c r="F154" s="160"/>
      <c r="G154" s="160"/>
      <c r="H154" s="160"/>
    </row>
    <row r="155" spans="4:8" x14ac:dyDescent="0.25">
      <c r="D155" s="160"/>
      <c r="E155" s="160"/>
      <c r="F155" s="160"/>
      <c r="G155" s="160"/>
      <c r="H155" s="160"/>
    </row>
    <row r="156" spans="4:8" x14ac:dyDescent="0.25">
      <c r="D156" s="160"/>
      <c r="E156" s="160"/>
      <c r="F156" s="160"/>
      <c r="G156" s="160"/>
      <c r="H156" s="160"/>
    </row>
    <row r="157" spans="4:8" x14ac:dyDescent="0.25">
      <c r="D157" s="160"/>
      <c r="E157" s="160"/>
      <c r="F157" s="160"/>
      <c r="G157" s="160"/>
      <c r="H157" s="160"/>
    </row>
    <row r="158" spans="4:8" x14ac:dyDescent="0.25">
      <c r="D158" s="160"/>
      <c r="E158" s="160"/>
      <c r="F158" s="160"/>
      <c r="G158" s="160"/>
      <c r="H158" s="160"/>
    </row>
    <row r="159" spans="4:8" x14ac:dyDescent="0.25">
      <c r="D159" s="160"/>
      <c r="E159" s="160"/>
      <c r="F159" s="160"/>
      <c r="G159" s="160"/>
      <c r="H159" s="160"/>
    </row>
    <row r="160" spans="4:8" x14ac:dyDescent="0.25">
      <c r="D160" s="160"/>
      <c r="E160" s="160"/>
      <c r="F160" s="160"/>
      <c r="G160" s="160"/>
      <c r="H160" s="160"/>
    </row>
    <row r="161" spans="4:8" x14ac:dyDescent="0.25">
      <c r="D161" s="160"/>
      <c r="E161" s="160"/>
      <c r="F161" s="160"/>
      <c r="G161" s="160"/>
      <c r="H161" s="160"/>
    </row>
    <row r="162" spans="4:8" x14ac:dyDescent="0.25">
      <c r="D162" s="160"/>
      <c r="E162" s="160"/>
      <c r="F162" s="160"/>
      <c r="G162" s="160"/>
      <c r="H162" s="160"/>
    </row>
    <row r="163" spans="4:8" x14ac:dyDescent="0.25">
      <c r="D163" s="160"/>
      <c r="E163" s="160"/>
      <c r="F163" s="160"/>
      <c r="G163" s="160"/>
      <c r="H163" s="160"/>
    </row>
    <row r="164" spans="4:8" x14ac:dyDescent="0.25">
      <c r="D164" s="160"/>
      <c r="E164" s="160"/>
      <c r="F164" s="160"/>
      <c r="G164" s="160"/>
      <c r="H164" s="160"/>
    </row>
    <row r="165" spans="4:8" x14ac:dyDescent="0.25">
      <c r="D165" s="160"/>
      <c r="E165" s="160"/>
      <c r="F165" s="160"/>
      <c r="G165" s="160"/>
      <c r="H165" s="160"/>
    </row>
    <row r="166" spans="4:8" x14ac:dyDescent="0.25">
      <c r="D166" s="160"/>
      <c r="E166" s="160"/>
      <c r="F166" s="160"/>
      <c r="G166" s="160"/>
      <c r="H166" s="160"/>
    </row>
    <row r="167" spans="4:8" x14ac:dyDescent="0.25">
      <c r="D167" s="160"/>
      <c r="E167" s="160"/>
      <c r="F167" s="160"/>
      <c r="G167" s="160"/>
      <c r="H167" s="160"/>
    </row>
    <row r="168" spans="4:8" x14ac:dyDescent="0.25">
      <c r="D168" s="160"/>
      <c r="E168" s="160"/>
      <c r="F168" s="160"/>
      <c r="G168" s="160"/>
      <c r="H168" s="160"/>
    </row>
    <row r="169" spans="4:8" x14ac:dyDescent="0.25">
      <c r="D169" s="160"/>
      <c r="E169" s="160"/>
      <c r="F169" s="160"/>
      <c r="G169" s="160"/>
      <c r="H169" s="160"/>
    </row>
    <row r="170" spans="4:8" x14ac:dyDescent="0.25">
      <c r="D170" s="160"/>
      <c r="E170" s="160"/>
      <c r="F170" s="160"/>
      <c r="G170" s="160"/>
      <c r="H170" s="160"/>
    </row>
    <row r="171" spans="4:8" x14ac:dyDescent="0.25">
      <c r="D171" s="160"/>
      <c r="E171" s="160"/>
      <c r="F171" s="160"/>
      <c r="G171" s="160"/>
      <c r="H171" s="160"/>
    </row>
    <row r="172" spans="4:8" x14ac:dyDescent="0.25">
      <c r="D172" s="160"/>
      <c r="E172" s="160"/>
      <c r="F172" s="160"/>
      <c r="G172" s="160"/>
      <c r="H172" s="160"/>
    </row>
    <row r="173" spans="4:8" x14ac:dyDescent="0.25">
      <c r="D173" s="160"/>
      <c r="E173" s="160"/>
      <c r="F173" s="160"/>
      <c r="G173" s="160"/>
      <c r="H173" s="160"/>
    </row>
    <row r="174" spans="4:8" x14ac:dyDescent="0.25">
      <c r="D174" s="160"/>
      <c r="E174" s="160"/>
      <c r="F174" s="160"/>
      <c r="G174" s="160"/>
      <c r="H174" s="160"/>
    </row>
    <row r="175" spans="4:8" x14ac:dyDescent="0.25">
      <c r="D175" s="160"/>
      <c r="E175" s="160"/>
      <c r="F175" s="160"/>
      <c r="G175" s="160"/>
      <c r="H175" s="160"/>
    </row>
    <row r="176" spans="4:8" x14ac:dyDescent="0.25">
      <c r="D176" s="160"/>
      <c r="E176" s="160"/>
      <c r="F176" s="160"/>
      <c r="G176" s="160"/>
      <c r="H176" s="160"/>
    </row>
    <row r="177" spans="4:8" x14ac:dyDescent="0.25">
      <c r="D177" s="160"/>
      <c r="E177" s="160"/>
      <c r="F177" s="160"/>
      <c r="G177" s="160"/>
      <c r="H177" s="160"/>
    </row>
    <row r="178" spans="4:8" x14ac:dyDescent="0.25">
      <c r="D178" s="160"/>
      <c r="E178" s="160"/>
      <c r="F178" s="160"/>
      <c r="G178" s="160"/>
      <c r="H178" s="160"/>
    </row>
    <row r="179" spans="4:8" x14ac:dyDescent="0.25">
      <c r="D179" s="160"/>
      <c r="E179" s="160"/>
      <c r="F179" s="160"/>
      <c r="G179" s="160"/>
      <c r="H179" s="160"/>
    </row>
    <row r="180" spans="4:8" x14ac:dyDescent="0.25">
      <c r="D180" s="160"/>
      <c r="E180" s="160"/>
      <c r="F180" s="160"/>
      <c r="G180" s="160"/>
    </row>
    <row r="181" spans="4:8" x14ac:dyDescent="0.25">
      <c r="D181" s="160"/>
      <c r="E181" s="160"/>
      <c r="F181" s="160"/>
      <c r="G181" s="160"/>
      <c r="H181" s="160"/>
    </row>
    <row r="182" spans="4:8" x14ac:dyDescent="0.25">
      <c r="D182" s="160"/>
      <c r="E182" s="160"/>
      <c r="F182" s="160"/>
      <c r="G182" s="160"/>
      <c r="H182" s="160"/>
    </row>
    <row r="183" spans="4:8" x14ac:dyDescent="0.25">
      <c r="D183" s="160"/>
      <c r="E183" s="160"/>
      <c r="F183" s="160"/>
      <c r="G183" s="160"/>
      <c r="H183" s="160"/>
    </row>
    <row r="184" spans="4:8" x14ac:dyDescent="0.25">
      <c r="D184" s="160"/>
      <c r="E184" s="160"/>
      <c r="F184" s="160"/>
      <c r="G184" s="160"/>
      <c r="H184" s="160"/>
    </row>
    <row r="185" spans="4:8" x14ac:dyDescent="0.25">
      <c r="D185" s="160"/>
      <c r="E185" s="160"/>
      <c r="F185" s="160"/>
      <c r="G185" s="160"/>
      <c r="H185" s="160"/>
    </row>
    <row r="186" spans="4:8" x14ac:dyDescent="0.25">
      <c r="D186" s="160"/>
      <c r="E186" s="160"/>
      <c r="F186" s="160"/>
      <c r="G186" s="160"/>
      <c r="H186" s="160"/>
    </row>
    <row r="187" spans="4:8" x14ac:dyDescent="0.25">
      <c r="D187" s="160"/>
      <c r="E187" s="160"/>
      <c r="F187" s="160"/>
      <c r="G187" s="160"/>
      <c r="H187" s="160"/>
    </row>
    <row r="188" spans="4:8" x14ac:dyDescent="0.25">
      <c r="D188" s="160"/>
      <c r="E188" s="160"/>
      <c r="F188" s="160"/>
      <c r="G188" s="160"/>
      <c r="H188" s="160"/>
    </row>
    <row r="189" spans="4:8" x14ac:dyDescent="0.25">
      <c r="D189" s="160"/>
      <c r="E189" s="160"/>
      <c r="F189" s="160"/>
      <c r="G189" s="160"/>
      <c r="H189" s="160"/>
    </row>
    <row r="190" spans="4:8" x14ac:dyDescent="0.25">
      <c r="D190" s="160"/>
      <c r="E190" s="160"/>
      <c r="F190" s="160"/>
      <c r="G190" s="160"/>
      <c r="H190" s="160"/>
    </row>
    <row r="191" spans="4:8" x14ac:dyDescent="0.25">
      <c r="D191" s="160"/>
      <c r="E191" s="160"/>
      <c r="F191" s="160"/>
      <c r="G191" s="160"/>
      <c r="H191" s="160"/>
    </row>
    <row r="192" spans="4:8" x14ac:dyDescent="0.25">
      <c r="D192" s="160"/>
      <c r="E192" s="160"/>
      <c r="F192" s="160"/>
      <c r="G192" s="160"/>
      <c r="H192" s="160"/>
    </row>
    <row r="193" spans="4:8" x14ac:dyDescent="0.25">
      <c r="D193" s="160"/>
      <c r="E193" s="160"/>
      <c r="F193" s="160"/>
      <c r="G193" s="160"/>
      <c r="H193" s="160"/>
    </row>
    <row r="194" spans="4:8" x14ac:dyDescent="0.25">
      <c r="D194" s="160"/>
      <c r="E194" s="160"/>
      <c r="F194" s="160"/>
      <c r="G194" s="160"/>
      <c r="H194" s="160"/>
    </row>
    <row r="195" spans="4:8" x14ac:dyDescent="0.25">
      <c r="D195" s="160"/>
      <c r="E195" s="160"/>
      <c r="F195" s="160"/>
      <c r="G195" s="160"/>
      <c r="H195" s="160"/>
    </row>
    <row r="196" spans="4:8" x14ac:dyDescent="0.25">
      <c r="D196" s="160"/>
      <c r="E196" s="160"/>
      <c r="F196" s="160"/>
      <c r="G196" s="160"/>
      <c r="H196" s="160"/>
    </row>
    <row r="197" spans="4:8" x14ac:dyDescent="0.25">
      <c r="D197" s="160"/>
      <c r="E197" s="160"/>
      <c r="F197" s="160"/>
      <c r="G197" s="160"/>
      <c r="H197" s="160"/>
    </row>
    <row r="198" spans="4:8" x14ac:dyDescent="0.25">
      <c r="D198" s="160"/>
      <c r="E198" s="160"/>
      <c r="F198" s="160"/>
      <c r="G198" s="160"/>
      <c r="H198" s="160"/>
    </row>
    <row r="199" spans="4:8" x14ac:dyDescent="0.25">
      <c r="D199" s="160"/>
      <c r="E199" s="160"/>
      <c r="F199" s="160"/>
      <c r="G199" s="160"/>
      <c r="H199" s="160"/>
    </row>
    <row r="200" spans="4:8" x14ac:dyDescent="0.25">
      <c r="D200" s="160"/>
      <c r="E200" s="160"/>
      <c r="F200" s="160"/>
      <c r="G200" s="160"/>
      <c r="H200" s="160"/>
    </row>
    <row r="201" spans="4:8" x14ac:dyDescent="0.25">
      <c r="D201" s="160"/>
      <c r="E201" s="160"/>
      <c r="F201" s="160"/>
      <c r="G201" s="160"/>
      <c r="H201" s="160"/>
    </row>
    <row r="202" spans="4:8" x14ac:dyDescent="0.25">
      <c r="D202" s="160"/>
      <c r="E202" s="160"/>
      <c r="F202" s="160"/>
      <c r="G202" s="160"/>
      <c r="H202" s="160"/>
    </row>
    <row r="203" spans="4:8" x14ac:dyDescent="0.25">
      <c r="D203" s="160"/>
      <c r="E203" s="160"/>
      <c r="F203" s="160"/>
      <c r="G203" s="160"/>
      <c r="H203" s="160"/>
    </row>
    <row r="204" spans="4:8" x14ac:dyDescent="0.25">
      <c r="D204" s="160"/>
      <c r="E204" s="160"/>
      <c r="F204" s="160"/>
      <c r="G204" s="160"/>
      <c r="H204" s="160"/>
    </row>
    <row r="205" spans="4:8" x14ac:dyDescent="0.25">
      <c r="D205" s="160"/>
      <c r="E205" s="160"/>
      <c r="F205" s="160"/>
      <c r="G205" s="160"/>
      <c r="H205" s="160"/>
    </row>
    <row r="206" spans="4:8" x14ac:dyDescent="0.25">
      <c r="D206" s="160"/>
      <c r="E206" s="160"/>
      <c r="F206" s="160"/>
      <c r="G206" s="160"/>
      <c r="H206" s="160"/>
    </row>
    <row r="207" spans="4:8" x14ac:dyDescent="0.25">
      <c r="D207" s="160"/>
      <c r="E207" s="160"/>
      <c r="F207" s="160"/>
      <c r="G207" s="160"/>
      <c r="H207" s="160"/>
    </row>
    <row r="208" spans="4:8" x14ac:dyDescent="0.25">
      <c r="D208" s="160"/>
      <c r="E208" s="160"/>
      <c r="F208" s="160"/>
      <c r="G208" s="160"/>
      <c r="H208" s="160"/>
    </row>
    <row r="209" spans="4:8" x14ac:dyDescent="0.25">
      <c r="D209" s="160"/>
      <c r="E209" s="160"/>
      <c r="F209" s="160"/>
      <c r="G209" s="160"/>
      <c r="H209" s="160"/>
    </row>
    <row r="210" spans="4:8" x14ac:dyDescent="0.25">
      <c r="D210" s="160"/>
      <c r="E210" s="160"/>
      <c r="F210" s="160"/>
      <c r="G210" s="160"/>
      <c r="H210" s="160"/>
    </row>
    <row r="211" spans="4:8" x14ac:dyDescent="0.25">
      <c r="D211" s="160"/>
      <c r="E211" s="160"/>
      <c r="F211" s="160"/>
      <c r="G211" s="160"/>
      <c r="H211" s="160"/>
    </row>
    <row r="212" spans="4:8" x14ac:dyDescent="0.25">
      <c r="D212" s="160"/>
      <c r="E212" s="160"/>
      <c r="F212" s="160"/>
      <c r="G212" s="160"/>
      <c r="H212" s="160"/>
    </row>
    <row r="213" spans="4:8" x14ac:dyDescent="0.25">
      <c r="D213" s="160"/>
      <c r="E213" s="160"/>
      <c r="F213" s="160"/>
      <c r="G213" s="160"/>
      <c r="H213" s="160"/>
    </row>
    <row r="214" spans="4:8" x14ac:dyDescent="0.25">
      <c r="D214" s="160"/>
      <c r="E214" s="160"/>
      <c r="F214" s="160"/>
      <c r="G214" s="160"/>
      <c r="H214" s="160"/>
    </row>
    <row r="215" spans="4:8" x14ac:dyDescent="0.25">
      <c r="D215" s="160"/>
      <c r="E215" s="160"/>
      <c r="F215" s="160"/>
      <c r="G215" s="160"/>
      <c r="H215" s="160"/>
    </row>
    <row r="216" spans="4:8" x14ac:dyDescent="0.25">
      <c r="D216" s="160"/>
      <c r="E216" s="160"/>
      <c r="F216" s="160"/>
      <c r="G216" s="160"/>
      <c r="H216" s="160"/>
    </row>
    <row r="217" spans="4:8" x14ac:dyDescent="0.25">
      <c r="D217" s="160"/>
      <c r="E217" s="160"/>
      <c r="F217" s="160"/>
      <c r="G217" s="160"/>
      <c r="H217" s="160"/>
    </row>
    <row r="218" spans="4:8" x14ac:dyDescent="0.25">
      <c r="D218" s="160"/>
      <c r="E218" s="160"/>
      <c r="F218" s="160"/>
      <c r="G218" s="160"/>
      <c r="H218" s="160"/>
    </row>
    <row r="219" spans="4:8" x14ac:dyDescent="0.25">
      <c r="D219" s="160"/>
      <c r="E219" s="160"/>
      <c r="F219" s="160"/>
      <c r="G219" s="160"/>
      <c r="H219" s="160"/>
    </row>
    <row r="220" spans="4:8" x14ac:dyDescent="0.25">
      <c r="D220" s="160"/>
      <c r="E220" s="160"/>
      <c r="F220" s="160"/>
      <c r="G220" s="160"/>
      <c r="H220" s="160"/>
    </row>
    <row r="221" spans="4:8" x14ac:dyDescent="0.25">
      <c r="D221" s="160"/>
      <c r="E221" s="160"/>
      <c r="F221" s="160"/>
      <c r="G221" s="160"/>
      <c r="H221" s="160"/>
    </row>
    <row r="222" spans="4:8" x14ac:dyDescent="0.25">
      <c r="D222" s="160"/>
      <c r="E222" s="160"/>
      <c r="F222" s="160"/>
      <c r="G222" s="160"/>
      <c r="H222" s="160"/>
    </row>
    <row r="223" spans="4:8" x14ac:dyDescent="0.25">
      <c r="D223" s="160"/>
      <c r="E223" s="160"/>
      <c r="F223" s="160"/>
      <c r="G223" s="160"/>
      <c r="H223" s="160"/>
    </row>
    <row r="224" spans="4:8" x14ac:dyDescent="0.25">
      <c r="D224" s="160"/>
      <c r="E224" s="160"/>
      <c r="F224" s="160"/>
      <c r="G224" s="160"/>
      <c r="H224" s="160"/>
    </row>
    <row r="225" spans="4:8" x14ac:dyDescent="0.25">
      <c r="D225" s="160"/>
      <c r="E225" s="160"/>
      <c r="F225" s="160"/>
      <c r="G225" s="160"/>
      <c r="H225" s="160"/>
    </row>
    <row r="226" spans="4:8" x14ac:dyDescent="0.25">
      <c r="D226" s="160"/>
      <c r="E226" s="160"/>
      <c r="F226" s="160"/>
      <c r="G226" s="160"/>
      <c r="H226" s="160"/>
    </row>
    <row r="227" spans="4:8" x14ac:dyDescent="0.25">
      <c r="D227" s="160"/>
      <c r="E227" s="160"/>
      <c r="F227" s="160"/>
      <c r="G227" s="160"/>
      <c r="H227" s="160"/>
    </row>
    <row r="228" spans="4:8" x14ac:dyDescent="0.25">
      <c r="D228" s="160"/>
      <c r="E228" s="160"/>
      <c r="F228" s="160"/>
      <c r="G228" s="160"/>
      <c r="H228" s="160"/>
    </row>
    <row r="229" spans="4:8" x14ac:dyDescent="0.25">
      <c r="D229" s="160"/>
      <c r="E229" s="160"/>
      <c r="F229" s="160"/>
      <c r="G229" s="160"/>
      <c r="H229" s="160"/>
    </row>
    <row r="230" spans="4:8" x14ac:dyDescent="0.25">
      <c r="D230" s="160"/>
      <c r="E230" s="160"/>
      <c r="F230" s="160"/>
      <c r="G230" s="160"/>
      <c r="H230" s="160"/>
    </row>
    <row r="231" spans="4:8" x14ac:dyDescent="0.25">
      <c r="D231" s="160"/>
      <c r="E231" s="160"/>
      <c r="F231" s="160"/>
      <c r="G231" s="160"/>
      <c r="H231" s="160"/>
    </row>
    <row r="232" spans="4:8" x14ac:dyDescent="0.25">
      <c r="D232" s="160"/>
      <c r="E232" s="160"/>
      <c r="F232" s="160"/>
      <c r="G232" s="160"/>
      <c r="H232" s="160"/>
    </row>
    <row r="233" spans="4:8" x14ac:dyDescent="0.25">
      <c r="D233" s="160"/>
      <c r="E233" s="160"/>
      <c r="F233" s="160"/>
      <c r="G233" s="160"/>
      <c r="H233" s="160"/>
    </row>
    <row r="234" spans="4:8" x14ac:dyDescent="0.25">
      <c r="D234" s="160"/>
      <c r="E234" s="160"/>
      <c r="F234" s="160"/>
      <c r="G234" s="160"/>
      <c r="H234" s="160"/>
    </row>
    <row r="235" spans="4:8" x14ac:dyDescent="0.25">
      <c r="D235" s="160"/>
      <c r="E235" s="160"/>
      <c r="F235" s="160"/>
      <c r="G235" s="160"/>
      <c r="H235" s="160"/>
    </row>
    <row r="236" spans="4:8" x14ac:dyDescent="0.25">
      <c r="D236" s="160"/>
      <c r="E236" s="160"/>
      <c r="F236" s="160"/>
      <c r="G236" s="160"/>
      <c r="H236" s="160"/>
    </row>
    <row r="237" spans="4:8" x14ac:dyDescent="0.25">
      <c r="D237" s="160"/>
      <c r="E237" s="160"/>
      <c r="F237" s="160"/>
      <c r="G237" s="160"/>
      <c r="H237" s="160"/>
    </row>
    <row r="238" spans="4:8" x14ac:dyDescent="0.25">
      <c r="D238" s="160"/>
      <c r="E238" s="160"/>
      <c r="F238" s="160"/>
      <c r="G238" s="160"/>
      <c r="H238" s="160"/>
    </row>
    <row r="239" spans="4:8" x14ac:dyDescent="0.25">
      <c r="D239" s="160"/>
      <c r="E239" s="160"/>
      <c r="F239" s="160"/>
      <c r="G239" s="160"/>
      <c r="H239" s="160"/>
    </row>
    <row r="240" spans="4:8" x14ac:dyDescent="0.25">
      <c r="D240" s="160"/>
      <c r="E240" s="160"/>
      <c r="F240" s="160"/>
      <c r="G240" s="160"/>
      <c r="H240" s="160"/>
    </row>
    <row r="241" spans="4:8" x14ac:dyDescent="0.25">
      <c r="D241" s="160"/>
      <c r="E241" s="160"/>
      <c r="F241" s="160"/>
      <c r="G241" s="160"/>
      <c r="H241" s="160"/>
    </row>
    <row r="242" spans="4:8" x14ac:dyDescent="0.25">
      <c r="D242" s="160"/>
      <c r="E242" s="160"/>
      <c r="F242" s="160"/>
      <c r="G242" s="160"/>
      <c r="H242" s="160"/>
    </row>
    <row r="243" spans="4:8" x14ac:dyDescent="0.25">
      <c r="D243" s="160"/>
      <c r="E243" s="160"/>
      <c r="F243" s="160"/>
      <c r="G243" s="160"/>
      <c r="H243" s="160"/>
    </row>
    <row r="244" spans="4:8" x14ac:dyDescent="0.25">
      <c r="D244" s="160"/>
      <c r="E244" s="160"/>
      <c r="F244" s="160"/>
      <c r="G244" s="160"/>
      <c r="H244" s="160"/>
    </row>
    <row r="245" spans="4:8" x14ac:dyDescent="0.25">
      <c r="D245" s="160"/>
      <c r="E245" s="160"/>
      <c r="F245" s="160"/>
      <c r="G245" s="160"/>
      <c r="H245" s="160"/>
    </row>
    <row r="246" spans="4:8" x14ac:dyDescent="0.25">
      <c r="D246" s="160"/>
      <c r="E246" s="160"/>
      <c r="F246" s="160"/>
      <c r="G246" s="160"/>
      <c r="H246" s="160"/>
    </row>
    <row r="247" spans="4:8" x14ac:dyDescent="0.25">
      <c r="D247" s="160"/>
      <c r="E247" s="160"/>
      <c r="F247" s="160"/>
      <c r="G247" s="160"/>
      <c r="H247" s="160"/>
    </row>
    <row r="248" spans="4:8" x14ac:dyDescent="0.25">
      <c r="D248" s="160"/>
      <c r="E248" s="160"/>
      <c r="F248" s="160"/>
      <c r="G248" s="160"/>
      <c r="H248" s="160"/>
    </row>
    <row r="249" spans="4:8" x14ac:dyDescent="0.25">
      <c r="D249" s="160"/>
      <c r="E249" s="160"/>
      <c r="F249" s="160"/>
      <c r="G249" s="160"/>
      <c r="H249" s="160"/>
    </row>
    <row r="250" spans="4:8" x14ac:dyDescent="0.25">
      <c r="D250" s="160"/>
      <c r="E250" s="160"/>
      <c r="F250" s="160"/>
      <c r="G250" s="160"/>
      <c r="H250" s="160"/>
    </row>
    <row r="251" spans="4:8" x14ac:dyDescent="0.25">
      <c r="D251" s="160"/>
      <c r="E251" s="160"/>
      <c r="F251" s="160"/>
      <c r="G251" s="160"/>
      <c r="H251" s="160"/>
    </row>
    <row r="252" spans="4:8" x14ac:dyDescent="0.25">
      <c r="D252" s="160"/>
      <c r="E252" s="160"/>
      <c r="F252" s="160"/>
      <c r="G252" s="160"/>
      <c r="H252" s="160"/>
    </row>
    <row r="253" spans="4:8" x14ac:dyDescent="0.25">
      <c r="D253" s="160"/>
      <c r="E253" s="160"/>
      <c r="F253" s="160"/>
      <c r="G253" s="160"/>
      <c r="H253" s="160"/>
    </row>
    <row r="254" spans="4:8" x14ac:dyDescent="0.25">
      <c r="D254" s="160"/>
      <c r="E254" s="160"/>
      <c r="F254" s="160"/>
      <c r="G254" s="160"/>
      <c r="H254" s="160"/>
    </row>
    <row r="255" spans="4:8" x14ac:dyDescent="0.25">
      <c r="D255" s="160"/>
      <c r="E255" s="160"/>
      <c r="F255" s="160"/>
      <c r="G255" s="160"/>
      <c r="H255" s="160"/>
    </row>
    <row r="256" spans="4:8" x14ac:dyDescent="0.25">
      <c r="D256" s="160"/>
      <c r="E256" s="160"/>
      <c r="F256" s="160"/>
      <c r="G256" s="160"/>
      <c r="H256" s="160"/>
    </row>
    <row r="257" spans="4:8" x14ac:dyDescent="0.25">
      <c r="D257" s="160"/>
      <c r="E257" s="160"/>
      <c r="F257" s="160"/>
      <c r="G257" s="160"/>
      <c r="H257" s="160"/>
    </row>
    <row r="258" spans="4:8" x14ac:dyDescent="0.25">
      <c r="D258" s="160"/>
      <c r="E258" s="160"/>
      <c r="F258" s="160"/>
      <c r="G258" s="160"/>
      <c r="H258" s="160"/>
    </row>
    <row r="259" spans="4:8" x14ac:dyDescent="0.25">
      <c r="D259" s="160"/>
      <c r="E259" s="160"/>
      <c r="F259" s="160"/>
      <c r="G259" s="160"/>
      <c r="H259" s="160"/>
    </row>
    <row r="260" spans="4:8" x14ac:dyDescent="0.25">
      <c r="D260" s="160"/>
      <c r="E260" s="160"/>
      <c r="F260" s="160"/>
      <c r="G260" s="160"/>
      <c r="H260" s="160"/>
    </row>
    <row r="261" spans="4:8" x14ac:dyDescent="0.25">
      <c r="D261" s="160"/>
      <c r="E261" s="160"/>
      <c r="F261" s="160"/>
      <c r="G261" s="160"/>
      <c r="H261" s="160"/>
    </row>
    <row r="262" spans="4:8" x14ac:dyDescent="0.25">
      <c r="D262" s="160"/>
      <c r="E262" s="160"/>
      <c r="F262" s="160"/>
      <c r="G262" s="160"/>
      <c r="H262" s="160"/>
    </row>
    <row r="263" spans="4:8" x14ac:dyDescent="0.25">
      <c r="D263" s="160"/>
      <c r="E263" s="160"/>
      <c r="F263" s="160"/>
      <c r="G263" s="160"/>
      <c r="H263" s="160"/>
    </row>
    <row r="264" spans="4:8" x14ac:dyDescent="0.25">
      <c r="D264" s="160"/>
      <c r="E264" s="160"/>
      <c r="F264" s="160"/>
      <c r="G264" s="160"/>
      <c r="H264" s="160"/>
    </row>
    <row r="265" spans="4:8" x14ac:dyDescent="0.25">
      <c r="D265" s="160"/>
      <c r="E265" s="160"/>
      <c r="F265" s="160"/>
      <c r="G265" s="160"/>
      <c r="H265" s="160"/>
    </row>
    <row r="266" spans="4:8" x14ac:dyDescent="0.25">
      <c r="D266" s="160"/>
      <c r="E266" s="160"/>
      <c r="F266" s="160"/>
      <c r="G266" s="160"/>
      <c r="H266" s="160"/>
    </row>
    <row r="267" spans="4:8" x14ac:dyDescent="0.25">
      <c r="D267" s="160"/>
      <c r="E267" s="160"/>
      <c r="F267" s="160"/>
      <c r="G267" s="160"/>
      <c r="H267" s="160"/>
    </row>
    <row r="268" spans="4:8" x14ac:dyDescent="0.25">
      <c r="D268" s="160"/>
      <c r="E268" s="160"/>
      <c r="F268" s="160"/>
      <c r="G268" s="160"/>
      <c r="H268" s="160"/>
    </row>
    <row r="269" spans="4:8" x14ac:dyDescent="0.25">
      <c r="D269" s="160"/>
      <c r="E269" s="160"/>
      <c r="F269" s="160"/>
      <c r="G269" s="160"/>
      <c r="H269" s="160"/>
    </row>
    <row r="270" spans="4:8" x14ac:dyDescent="0.25">
      <c r="D270" s="160"/>
      <c r="E270" s="160"/>
      <c r="F270" s="160"/>
      <c r="G270" s="160"/>
      <c r="H270" s="160"/>
    </row>
    <row r="271" spans="4:8" x14ac:dyDescent="0.25">
      <c r="D271" s="160"/>
      <c r="E271" s="160"/>
      <c r="F271" s="160"/>
      <c r="G271" s="160"/>
      <c r="H271" s="160"/>
    </row>
    <row r="272" spans="4:8" x14ac:dyDescent="0.25">
      <c r="D272" s="160"/>
      <c r="E272" s="160"/>
      <c r="F272" s="160"/>
      <c r="G272" s="160"/>
      <c r="H272" s="160"/>
    </row>
    <row r="273" spans="4:8" x14ac:dyDescent="0.25">
      <c r="D273" s="160"/>
      <c r="E273" s="160"/>
      <c r="F273" s="160"/>
      <c r="G273" s="160"/>
      <c r="H273" s="160"/>
    </row>
    <row r="274" spans="4:8" x14ac:dyDescent="0.25">
      <c r="D274" s="160"/>
      <c r="E274" s="160"/>
      <c r="F274" s="160"/>
      <c r="G274" s="160"/>
      <c r="H274" s="160"/>
    </row>
    <row r="275" spans="4:8" x14ac:dyDescent="0.25">
      <c r="D275" s="160"/>
      <c r="E275" s="160"/>
      <c r="F275" s="160"/>
      <c r="G275" s="160"/>
      <c r="H275" s="160"/>
    </row>
    <row r="276" spans="4:8" x14ac:dyDescent="0.25">
      <c r="D276" s="160"/>
      <c r="E276" s="160"/>
      <c r="F276" s="160"/>
      <c r="G276" s="160"/>
      <c r="H276" s="160"/>
    </row>
    <row r="277" spans="4:8" x14ac:dyDescent="0.25">
      <c r="D277" s="160"/>
      <c r="E277" s="160"/>
      <c r="F277" s="160"/>
      <c r="G277" s="160"/>
      <c r="H277" s="160"/>
    </row>
    <row r="278" spans="4:8" x14ac:dyDescent="0.25">
      <c r="D278" s="160"/>
      <c r="E278" s="160"/>
      <c r="F278" s="160"/>
      <c r="G278" s="160"/>
      <c r="H278" s="160"/>
    </row>
    <row r="279" spans="4:8" x14ac:dyDescent="0.25">
      <c r="D279" s="160"/>
      <c r="E279" s="160"/>
      <c r="F279" s="160"/>
      <c r="G279" s="160"/>
      <c r="H279" s="160"/>
    </row>
    <row r="280" spans="4:8" x14ac:dyDescent="0.25">
      <c r="D280" s="160"/>
      <c r="E280" s="160"/>
      <c r="F280" s="160"/>
      <c r="G280" s="160"/>
      <c r="H280" s="160"/>
    </row>
    <row r="281" spans="4:8" x14ac:dyDescent="0.25">
      <c r="D281" s="160"/>
      <c r="E281" s="160"/>
      <c r="F281" s="160"/>
      <c r="G281" s="160"/>
      <c r="H281" s="160"/>
    </row>
    <row r="282" spans="4:8" x14ac:dyDescent="0.25">
      <c r="D282" s="160"/>
      <c r="E282" s="160"/>
      <c r="F282" s="160"/>
      <c r="G282" s="160"/>
      <c r="H282" s="160"/>
    </row>
    <row r="283" spans="4:8" x14ac:dyDescent="0.25">
      <c r="D283" s="160"/>
      <c r="E283" s="160"/>
      <c r="F283" s="160"/>
      <c r="G283" s="160"/>
      <c r="H283" s="160"/>
    </row>
    <row r="284" spans="4:8" x14ac:dyDescent="0.25">
      <c r="D284" s="160"/>
      <c r="E284" s="160"/>
      <c r="F284" s="160"/>
      <c r="G284" s="160"/>
      <c r="H284" s="160"/>
    </row>
    <row r="285" spans="4:8" x14ac:dyDescent="0.25">
      <c r="D285" s="160"/>
      <c r="E285" s="160"/>
      <c r="F285" s="160"/>
      <c r="G285" s="160"/>
      <c r="H285" s="160"/>
    </row>
    <row r="286" spans="4:8" x14ac:dyDescent="0.25">
      <c r="D286" s="160"/>
      <c r="E286" s="160"/>
      <c r="F286" s="160"/>
      <c r="G286" s="160"/>
      <c r="H286" s="160"/>
    </row>
    <row r="287" spans="4:8" x14ac:dyDescent="0.25">
      <c r="D287" s="160"/>
      <c r="E287" s="160"/>
      <c r="F287" s="160"/>
      <c r="G287" s="160"/>
      <c r="H287" s="160"/>
    </row>
    <row r="288" spans="4:8" x14ac:dyDescent="0.25">
      <c r="D288" s="160"/>
      <c r="E288" s="160"/>
      <c r="F288" s="160"/>
      <c r="G288" s="160"/>
      <c r="H288" s="160"/>
    </row>
    <row r="289" spans="4:8" x14ac:dyDescent="0.25">
      <c r="D289" s="160"/>
      <c r="E289" s="160"/>
      <c r="F289" s="160"/>
      <c r="G289" s="160"/>
      <c r="H289" s="160"/>
    </row>
    <row r="290" spans="4:8" x14ac:dyDescent="0.25">
      <c r="D290" s="160"/>
      <c r="E290" s="160"/>
      <c r="F290" s="160"/>
      <c r="G290" s="160"/>
      <c r="H290" s="160"/>
    </row>
    <row r="291" spans="4:8" x14ac:dyDescent="0.25">
      <c r="D291" s="160"/>
      <c r="E291" s="160"/>
      <c r="F291" s="160"/>
      <c r="G291" s="160"/>
      <c r="H291" s="160"/>
    </row>
    <row r="292" spans="4:8" x14ac:dyDescent="0.25">
      <c r="D292" s="160"/>
      <c r="E292" s="160"/>
      <c r="F292" s="160"/>
      <c r="G292" s="160"/>
      <c r="H292" s="160"/>
    </row>
    <row r="293" spans="4:8" x14ac:dyDescent="0.25">
      <c r="D293" s="160"/>
      <c r="E293" s="160"/>
      <c r="F293" s="160"/>
      <c r="G293" s="160"/>
      <c r="H293" s="160"/>
    </row>
    <row r="294" spans="4:8" x14ac:dyDescent="0.25">
      <c r="D294" s="160"/>
      <c r="E294" s="160"/>
      <c r="F294" s="160"/>
      <c r="G294" s="160"/>
      <c r="H294" s="160"/>
    </row>
    <row r="295" spans="4:8" x14ac:dyDescent="0.25">
      <c r="D295" s="160"/>
      <c r="E295" s="160"/>
      <c r="F295" s="160"/>
      <c r="G295" s="160"/>
      <c r="H295" s="160"/>
    </row>
    <row r="296" spans="4:8" x14ac:dyDescent="0.25">
      <c r="D296" s="160"/>
      <c r="E296" s="160"/>
      <c r="F296" s="160"/>
      <c r="G296" s="160"/>
      <c r="H296" s="160"/>
    </row>
    <row r="297" spans="4:8" x14ac:dyDescent="0.25">
      <c r="D297" s="160"/>
      <c r="E297" s="160"/>
      <c r="F297" s="160"/>
      <c r="G297" s="160"/>
      <c r="H297" s="160"/>
    </row>
    <row r="298" spans="4:8" x14ac:dyDescent="0.25">
      <c r="D298" s="160"/>
      <c r="E298" s="160"/>
      <c r="F298" s="160"/>
      <c r="G298" s="160"/>
      <c r="H298" s="160"/>
    </row>
    <row r="299" spans="4:8" x14ac:dyDescent="0.25">
      <c r="D299" s="160"/>
      <c r="E299" s="160"/>
      <c r="F299" s="160"/>
      <c r="G299" s="160"/>
      <c r="H299" s="160"/>
    </row>
    <row r="300" spans="4:8" x14ac:dyDescent="0.25">
      <c r="D300" s="160"/>
      <c r="E300" s="160"/>
      <c r="F300" s="160"/>
      <c r="G300" s="160"/>
      <c r="H300" s="160"/>
    </row>
    <row r="301" spans="4:8" x14ac:dyDescent="0.25">
      <c r="D301" s="160"/>
      <c r="E301" s="160"/>
      <c r="F301" s="160"/>
      <c r="G301" s="160"/>
      <c r="H301" s="160"/>
    </row>
    <row r="302" spans="4:8" x14ac:dyDescent="0.25">
      <c r="D302" s="160"/>
      <c r="E302" s="160"/>
      <c r="F302" s="160"/>
      <c r="G302" s="160"/>
      <c r="H302" s="160"/>
    </row>
    <row r="303" spans="4:8" x14ac:dyDescent="0.25">
      <c r="D303" s="160"/>
      <c r="E303" s="160"/>
      <c r="F303" s="160"/>
      <c r="G303" s="160"/>
      <c r="H303" s="160"/>
    </row>
    <row r="304" spans="4:8" x14ac:dyDescent="0.25">
      <c r="D304" s="160"/>
      <c r="E304" s="160"/>
      <c r="F304" s="160"/>
      <c r="G304" s="160"/>
      <c r="H304" s="160"/>
    </row>
    <row r="305" spans="4:8" x14ac:dyDescent="0.25">
      <c r="D305" s="160"/>
      <c r="E305" s="160"/>
      <c r="F305" s="160"/>
      <c r="G305" s="160"/>
      <c r="H305" s="160"/>
    </row>
    <row r="306" spans="4:8" x14ac:dyDescent="0.25">
      <c r="D306" s="160"/>
      <c r="E306" s="160"/>
      <c r="F306" s="160"/>
      <c r="G306" s="160"/>
      <c r="H306" s="160"/>
    </row>
    <row r="307" spans="4:8" x14ac:dyDescent="0.25">
      <c r="D307" s="160"/>
      <c r="E307" s="160"/>
      <c r="F307" s="160"/>
      <c r="G307" s="160"/>
      <c r="H307" s="160"/>
    </row>
    <row r="308" spans="4:8" x14ac:dyDescent="0.25">
      <c r="D308" s="160"/>
      <c r="E308" s="160"/>
      <c r="F308" s="160"/>
      <c r="G308" s="160"/>
      <c r="H308" s="160"/>
    </row>
    <row r="309" spans="4:8" x14ac:dyDescent="0.25">
      <c r="D309" s="160"/>
      <c r="E309" s="160"/>
      <c r="F309" s="160"/>
      <c r="G309" s="160"/>
      <c r="H309" s="160"/>
    </row>
    <row r="310" spans="4:8" x14ac:dyDescent="0.25">
      <c r="D310" s="160"/>
      <c r="E310" s="160"/>
      <c r="F310" s="160"/>
      <c r="G310" s="160"/>
      <c r="H310" s="160"/>
    </row>
    <row r="311" spans="4:8" x14ac:dyDescent="0.25">
      <c r="D311" s="160"/>
      <c r="E311" s="160"/>
      <c r="F311" s="160"/>
      <c r="G311" s="160"/>
      <c r="H311" s="160"/>
    </row>
    <row r="312" spans="4:8" x14ac:dyDescent="0.25">
      <c r="D312" s="160"/>
      <c r="E312" s="160"/>
      <c r="F312" s="160"/>
      <c r="G312" s="160"/>
      <c r="H312" s="160"/>
    </row>
    <row r="313" spans="4:8" x14ac:dyDescent="0.25">
      <c r="D313" s="160"/>
      <c r="E313" s="160"/>
      <c r="F313" s="160"/>
      <c r="G313" s="160"/>
      <c r="H313" s="160"/>
    </row>
    <row r="314" spans="4:8" x14ac:dyDescent="0.25">
      <c r="D314" s="160"/>
      <c r="E314" s="160"/>
      <c r="F314" s="160"/>
      <c r="G314" s="160"/>
      <c r="H314" s="160"/>
    </row>
    <row r="315" spans="4:8" x14ac:dyDescent="0.25">
      <c r="D315" s="160"/>
      <c r="E315" s="160"/>
      <c r="F315" s="160"/>
      <c r="G315" s="160"/>
      <c r="H315" s="160"/>
    </row>
    <row r="316" spans="4:8" x14ac:dyDescent="0.25">
      <c r="D316" s="160"/>
      <c r="E316" s="160"/>
      <c r="F316" s="160"/>
      <c r="G316" s="160"/>
      <c r="H316" s="160"/>
    </row>
    <row r="317" spans="4:8" x14ac:dyDescent="0.25">
      <c r="D317" s="160"/>
      <c r="E317" s="160"/>
      <c r="F317" s="160"/>
      <c r="G317" s="160"/>
      <c r="H317" s="160"/>
    </row>
    <row r="318" spans="4:8" x14ac:dyDescent="0.25">
      <c r="D318" s="160"/>
      <c r="E318" s="160"/>
      <c r="F318" s="160"/>
      <c r="G318" s="160"/>
      <c r="H318" s="160"/>
    </row>
    <row r="319" spans="4:8" x14ac:dyDescent="0.25">
      <c r="D319" s="160"/>
      <c r="E319" s="160"/>
      <c r="F319" s="160"/>
      <c r="G319" s="160"/>
      <c r="H319" s="160"/>
    </row>
    <row r="320" spans="4:8" x14ac:dyDescent="0.25">
      <c r="D320" s="160"/>
      <c r="E320" s="160"/>
      <c r="F320" s="160"/>
      <c r="G320" s="160"/>
      <c r="H320" s="160"/>
    </row>
    <row r="321" spans="4:8" x14ac:dyDescent="0.25">
      <c r="D321" s="160"/>
      <c r="E321" s="160"/>
      <c r="F321" s="160"/>
      <c r="G321" s="160"/>
      <c r="H321" s="160"/>
    </row>
    <row r="322" spans="4:8" x14ac:dyDescent="0.25">
      <c r="D322" s="160"/>
      <c r="E322" s="160"/>
      <c r="F322" s="160"/>
      <c r="G322" s="160"/>
      <c r="H322" s="160"/>
    </row>
    <row r="323" spans="4:8" x14ac:dyDescent="0.25">
      <c r="D323" s="160"/>
      <c r="E323" s="160"/>
      <c r="F323" s="160"/>
      <c r="G323" s="160"/>
      <c r="H323" s="160"/>
    </row>
    <row r="324" spans="4:8" x14ac:dyDescent="0.25">
      <c r="D324" s="160"/>
      <c r="E324" s="160"/>
      <c r="F324" s="160"/>
      <c r="G324" s="160"/>
      <c r="H324" s="160"/>
    </row>
    <row r="325" spans="4:8" x14ac:dyDescent="0.25">
      <c r="D325" s="160"/>
      <c r="E325" s="160"/>
      <c r="F325" s="160"/>
      <c r="G325" s="160"/>
      <c r="H325" s="160"/>
    </row>
    <row r="326" spans="4:8" x14ac:dyDescent="0.25">
      <c r="D326" s="160"/>
      <c r="E326" s="160"/>
      <c r="F326" s="160"/>
      <c r="G326" s="160"/>
      <c r="H326" s="160"/>
    </row>
    <row r="327" spans="4:8" x14ac:dyDescent="0.25">
      <c r="D327" s="160"/>
      <c r="E327" s="160"/>
      <c r="F327" s="160"/>
      <c r="G327" s="160"/>
      <c r="H327" s="160"/>
    </row>
    <row r="328" spans="4:8" x14ac:dyDescent="0.25">
      <c r="D328" s="160"/>
      <c r="E328" s="160"/>
      <c r="F328" s="160"/>
      <c r="G328" s="160"/>
      <c r="H328" s="160"/>
    </row>
    <row r="329" spans="4:8" x14ac:dyDescent="0.25">
      <c r="D329" s="160"/>
      <c r="E329" s="160"/>
      <c r="F329" s="160"/>
      <c r="G329" s="160"/>
      <c r="H329" s="160"/>
    </row>
    <row r="330" spans="4:8" x14ac:dyDescent="0.25">
      <c r="D330" s="160"/>
      <c r="E330" s="160"/>
      <c r="F330" s="160"/>
      <c r="G330" s="160"/>
      <c r="H330" s="160"/>
    </row>
    <row r="331" spans="4:8" x14ac:dyDescent="0.25">
      <c r="D331" s="160"/>
      <c r="E331" s="160"/>
      <c r="F331" s="160"/>
      <c r="G331" s="160"/>
      <c r="H331" s="160"/>
    </row>
    <row r="332" spans="4:8" x14ac:dyDescent="0.25">
      <c r="D332" s="160"/>
      <c r="E332" s="160"/>
      <c r="F332" s="160"/>
      <c r="G332" s="160"/>
    </row>
    <row r="333" spans="4:8" x14ac:dyDescent="0.25">
      <c r="D333" s="160"/>
      <c r="E333" s="160"/>
      <c r="F333" s="160"/>
      <c r="G333" s="160"/>
      <c r="H333" s="160"/>
    </row>
    <row r="334" spans="4:8" x14ac:dyDescent="0.25">
      <c r="D334" s="160"/>
      <c r="E334" s="160"/>
      <c r="F334" s="160"/>
      <c r="G334" s="160"/>
      <c r="H334" s="160"/>
    </row>
    <row r="335" spans="4:8" x14ac:dyDescent="0.25">
      <c r="D335" s="160"/>
      <c r="E335" s="160"/>
      <c r="F335" s="160"/>
      <c r="G335" s="160"/>
      <c r="H335" s="160"/>
    </row>
    <row r="336" spans="4:8" x14ac:dyDescent="0.25">
      <c r="D336" s="160"/>
      <c r="E336" s="160"/>
      <c r="F336" s="160"/>
      <c r="G336" s="160"/>
      <c r="H336" s="160"/>
    </row>
    <row r="337" spans="4:8" x14ac:dyDescent="0.25">
      <c r="D337" s="160"/>
      <c r="E337" s="160"/>
      <c r="F337" s="160"/>
      <c r="G337" s="160"/>
      <c r="H337" s="160"/>
    </row>
    <row r="338" spans="4:8" x14ac:dyDescent="0.25">
      <c r="D338" s="160"/>
      <c r="E338" s="160"/>
      <c r="F338" s="160"/>
      <c r="G338" s="160"/>
      <c r="H338" s="160"/>
    </row>
    <row r="339" spans="4:8" x14ac:dyDescent="0.25">
      <c r="D339" s="160"/>
      <c r="E339" s="160"/>
      <c r="F339" s="160"/>
      <c r="G339" s="160"/>
      <c r="H339" s="160"/>
    </row>
    <row r="340" spans="4:8" x14ac:dyDescent="0.25">
      <c r="D340" s="160"/>
      <c r="E340" s="160"/>
      <c r="F340" s="160"/>
      <c r="G340" s="160"/>
      <c r="H340" s="160"/>
    </row>
    <row r="341" spans="4:8" x14ac:dyDescent="0.25">
      <c r="D341" s="160"/>
      <c r="E341" s="160"/>
      <c r="F341" s="160"/>
      <c r="G341" s="160"/>
      <c r="H341" s="160"/>
    </row>
    <row r="342" spans="4:8" x14ac:dyDescent="0.25">
      <c r="D342" s="160"/>
      <c r="E342" s="160"/>
      <c r="F342" s="160"/>
      <c r="G342" s="160"/>
      <c r="H342" s="160"/>
    </row>
    <row r="343" spans="4:8" x14ac:dyDescent="0.25">
      <c r="D343" s="160"/>
      <c r="E343" s="160"/>
      <c r="F343" s="160"/>
      <c r="G343" s="160"/>
      <c r="H343" s="160"/>
    </row>
    <row r="344" spans="4:8" x14ac:dyDescent="0.25">
      <c r="D344" s="160"/>
      <c r="E344" s="160"/>
      <c r="F344" s="160"/>
      <c r="G344" s="160"/>
      <c r="H344" s="160"/>
    </row>
    <row r="345" spans="4:8" x14ac:dyDescent="0.25">
      <c r="D345" s="160"/>
      <c r="E345" s="160"/>
      <c r="F345" s="160"/>
      <c r="G345" s="160"/>
      <c r="H345" s="160"/>
    </row>
    <row r="346" spans="4:8" x14ac:dyDescent="0.25">
      <c r="D346" s="160"/>
      <c r="E346" s="160"/>
      <c r="F346" s="160"/>
      <c r="G346" s="160"/>
      <c r="H346" s="160"/>
    </row>
    <row r="347" spans="4:8" x14ac:dyDescent="0.25">
      <c r="D347" s="160"/>
      <c r="E347" s="160"/>
      <c r="F347" s="160"/>
      <c r="G347" s="160"/>
      <c r="H347" s="160"/>
    </row>
    <row r="348" spans="4:8" x14ac:dyDescent="0.25">
      <c r="D348" s="160"/>
      <c r="E348" s="160"/>
      <c r="F348" s="160"/>
      <c r="G348" s="160"/>
      <c r="H348" s="160"/>
    </row>
    <row r="349" spans="4:8" x14ac:dyDescent="0.25">
      <c r="D349" s="160"/>
      <c r="E349" s="160"/>
      <c r="F349" s="160"/>
      <c r="G349" s="160"/>
      <c r="H349" s="160"/>
    </row>
    <row r="350" spans="4:8" x14ac:dyDescent="0.25">
      <c r="D350" s="160"/>
      <c r="E350" s="160"/>
      <c r="F350" s="160"/>
      <c r="G350" s="160"/>
      <c r="H350" s="160"/>
    </row>
    <row r="351" spans="4:8" x14ac:dyDescent="0.25">
      <c r="D351" s="160"/>
      <c r="E351" s="160"/>
      <c r="F351" s="160"/>
      <c r="G351" s="160"/>
      <c r="H351" s="160"/>
    </row>
    <row r="352" spans="4:8" x14ac:dyDescent="0.25">
      <c r="D352" s="160"/>
      <c r="E352" s="160"/>
      <c r="F352" s="160"/>
      <c r="G352" s="160"/>
      <c r="H352" s="160"/>
    </row>
    <row r="353" spans="4:8" x14ac:dyDescent="0.25">
      <c r="D353" s="160"/>
      <c r="E353" s="160"/>
      <c r="F353" s="160"/>
      <c r="G353" s="160"/>
      <c r="H353" s="160"/>
    </row>
    <row r="354" spans="4:8" x14ac:dyDescent="0.25">
      <c r="D354" s="160"/>
      <c r="E354" s="160"/>
      <c r="F354" s="160"/>
      <c r="G354" s="160"/>
      <c r="H354" s="160"/>
    </row>
    <row r="355" spans="4:8" x14ac:dyDescent="0.25">
      <c r="D355" s="160"/>
      <c r="E355" s="160"/>
      <c r="F355" s="160"/>
      <c r="G355" s="160"/>
      <c r="H355" s="160"/>
    </row>
    <row r="356" spans="4:8" x14ac:dyDescent="0.25">
      <c r="D356" s="160"/>
      <c r="E356" s="160"/>
      <c r="F356" s="160"/>
      <c r="G356" s="160"/>
      <c r="H356" s="160"/>
    </row>
    <row r="357" spans="4:8" x14ac:dyDescent="0.25">
      <c r="D357" s="160"/>
      <c r="E357" s="160"/>
      <c r="F357" s="160"/>
      <c r="G357" s="160"/>
      <c r="H357" s="160"/>
    </row>
    <row r="358" spans="4:8" x14ac:dyDescent="0.25">
      <c r="D358" s="160"/>
      <c r="E358" s="160"/>
      <c r="F358" s="160"/>
      <c r="G358" s="160"/>
      <c r="H358" s="160"/>
    </row>
    <row r="359" spans="4:8" x14ac:dyDescent="0.25">
      <c r="D359" s="160"/>
      <c r="E359" s="160"/>
      <c r="F359" s="160"/>
      <c r="G359" s="160"/>
      <c r="H359" s="160"/>
    </row>
    <row r="360" spans="4:8" x14ac:dyDescent="0.25">
      <c r="D360" s="160"/>
      <c r="E360" s="160"/>
      <c r="F360" s="160"/>
      <c r="G360" s="160"/>
      <c r="H360" s="160"/>
    </row>
    <row r="361" spans="4:8" x14ac:dyDescent="0.25">
      <c r="D361" s="160"/>
      <c r="E361" s="160"/>
      <c r="F361" s="160"/>
      <c r="G361" s="160"/>
      <c r="H361" s="160"/>
    </row>
    <row r="362" spans="4:8" x14ac:dyDescent="0.25">
      <c r="D362" s="160"/>
      <c r="E362" s="160"/>
      <c r="F362" s="160"/>
      <c r="G362" s="160"/>
      <c r="H362" s="160"/>
    </row>
    <row r="363" spans="4:8" x14ac:dyDescent="0.25">
      <c r="D363" s="160"/>
      <c r="E363" s="160"/>
      <c r="F363" s="160"/>
      <c r="G363" s="160"/>
      <c r="H363" s="160"/>
    </row>
    <row r="364" spans="4:8" x14ac:dyDescent="0.25">
      <c r="D364" s="160"/>
      <c r="E364" s="160"/>
      <c r="F364" s="160"/>
      <c r="G364" s="160"/>
      <c r="H364" s="160"/>
    </row>
    <row r="365" spans="4:8" x14ac:dyDescent="0.25">
      <c r="D365" s="160"/>
      <c r="E365" s="160"/>
      <c r="F365" s="160"/>
      <c r="G365" s="160"/>
      <c r="H365" s="160"/>
    </row>
    <row r="366" spans="4:8" x14ac:dyDescent="0.25">
      <c r="D366" s="160"/>
      <c r="E366" s="160"/>
      <c r="F366" s="160"/>
      <c r="G366" s="160"/>
      <c r="H366" s="160"/>
    </row>
    <row r="367" spans="4:8" x14ac:dyDescent="0.25">
      <c r="D367" s="160"/>
      <c r="E367" s="160"/>
      <c r="F367" s="160"/>
      <c r="G367" s="160"/>
      <c r="H367" s="160"/>
    </row>
    <row r="368" spans="4:8" x14ac:dyDescent="0.25">
      <c r="D368" s="160"/>
      <c r="E368" s="160"/>
      <c r="F368" s="160"/>
      <c r="G368" s="160"/>
      <c r="H368" s="160"/>
    </row>
    <row r="369" spans="4:8" x14ac:dyDescent="0.25">
      <c r="D369" s="160"/>
      <c r="E369" s="160"/>
      <c r="F369" s="160"/>
      <c r="G369" s="160"/>
      <c r="H369" s="160"/>
    </row>
    <row r="370" spans="4:8" x14ac:dyDescent="0.25">
      <c r="D370" s="160" t="s">
        <v>988</v>
      </c>
      <c r="E370" s="160"/>
      <c r="F370" s="160"/>
      <c r="G370" s="160"/>
      <c r="H370" s="160"/>
    </row>
    <row r="371" spans="4:8" x14ac:dyDescent="0.25">
      <c r="D371" s="160"/>
      <c r="E371" s="160"/>
      <c r="F371" s="160"/>
      <c r="G371" s="160"/>
      <c r="H371" s="160"/>
    </row>
    <row r="372" spans="4:8" x14ac:dyDescent="0.25">
      <c r="D372" s="160"/>
      <c r="E372" s="160"/>
      <c r="F372" s="160"/>
      <c r="G372" s="160"/>
      <c r="H372" s="160"/>
    </row>
    <row r="373" spans="4:8" x14ac:dyDescent="0.25">
      <c r="D373" s="160"/>
      <c r="E373" s="160"/>
      <c r="F373" s="160"/>
      <c r="G373" s="160"/>
      <c r="H373" s="160"/>
    </row>
    <row r="374" spans="4:8" x14ac:dyDescent="0.25">
      <c r="D374" s="160"/>
      <c r="E374" s="160"/>
      <c r="F374" s="160"/>
      <c r="G374" s="160"/>
      <c r="H374" s="160"/>
    </row>
    <row r="375" spans="4:8" x14ac:dyDescent="0.25">
      <c r="D375" s="160"/>
      <c r="E375" s="160"/>
      <c r="F375" s="160"/>
      <c r="G375" s="160"/>
      <c r="H375" s="160"/>
    </row>
    <row r="376" spans="4:8" x14ac:dyDescent="0.25">
      <c r="D376" s="160"/>
      <c r="E376" s="160"/>
      <c r="F376" s="160"/>
      <c r="G376" s="160"/>
      <c r="H376" s="160"/>
    </row>
    <row r="377" spans="4:8" x14ac:dyDescent="0.25">
      <c r="D377" s="160"/>
      <c r="E377" s="160"/>
      <c r="F377" s="160"/>
      <c r="G377" s="160"/>
      <c r="H377" s="160"/>
    </row>
    <row r="378" spans="4:8" x14ac:dyDescent="0.25">
      <c r="D378" s="160"/>
      <c r="E378" s="160"/>
      <c r="F378" s="160"/>
      <c r="G378" s="160"/>
      <c r="H378" s="160"/>
    </row>
    <row r="379" spans="4:8" x14ac:dyDescent="0.25">
      <c r="D379" s="160"/>
      <c r="E379" s="160"/>
      <c r="F379" s="160"/>
      <c r="G379" s="160"/>
      <c r="H379" s="160"/>
    </row>
    <row r="380" spans="4:8" x14ac:dyDescent="0.25">
      <c r="D380" s="160"/>
      <c r="E380" s="160"/>
      <c r="F380" s="160"/>
      <c r="G380" s="160"/>
      <c r="H380" s="160"/>
    </row>
    <row r="381" spans="4:8" x14ac:dyDescent="0.25">
      <c r="D381" s="160"/>
      <c r="E381" s="160"/>
      <c r="F381" s="160"/>
      <c r="G381" s="160"/>
      <c r="H381" s="160"/>
    </row>
    <row r="382" spans="4:8" x14ac:dyDescent="0.25">
      <c r="D382" s="160"/>
      <c r="E382" s="160"/>
      <c r="F382" s="160"/>
      <c r="G382" s="160"/>
    </row>
    <row r="383" spans="4:8" x14ac:dyDescent="0.25">
      <c r="D383" s="160"/>
      <c r="E383" s="160"/>
      <c r="F383" s="160"/>
      <c r="G383" s="160"/>
    </row>
    <row r="384" spans="4:8" x14ac:dyDescent="0.25">
      <c r="D384" s="160"/>
      <c r="E384" s="160"/>
      <c r="F384" s="160"/>
      <c r="G384" s="160"/>
    </row>
    <row r="385" spans="4:8" x14ac:dyDescent="0.25">
      <c r="D385" s="160"/>
      <c r="E385" s="160"/>
      <c r="F385" s="160"/>
      <c r="G385" s="160"/>
    </row>
    <row r="386" spans="4:8" x14ac:dyDescent="0.25">
      <c r="D386" s="160"/>
      <c r="E386" s="160"/>
      <c r="F386" s="160"/>
      <c r="G386" s="160"/>
    </row>
    <row r="387" spans="4:8" x14ac:dyDescent="0.25">
      <c r="D387" s="160"/>
      <c r="E387" s="160"/>
      <c r="F387" s="160"/>
      <c r="G387" s="160"/>
      <c r="H387" s="163"/>
    </row>
    <row r="388" spans="4:8" x14ac:dyDescent="0.25">
      <c r="D388" s="160"/>
      <c r="E388" s="160"/>
      <c r="F388" s="160"/>
      <c r="G388" s="160"/>
      <c r="H388" s="163"/>
    </row>
    <row r="389" spans="4:8" x14ac:dyDescent="0.25">
      <c r="D389" s="160"/>
      <c r="E389" s="160"/>
      <c r="F389" s="160"/>
      <c r="G389" s="160"/>
      <c r="H389" s="163"/>
    </row>
    <row r="390" spans="4:8" x14ac:dyDescent="0.25">
      <c r="D390" s="160"/>
      <c r="E390" s="160"/>
      <c r="F390" s="160"/>
      <c r="G390" s="160"/>
      <c r="H390" s="163"/>
    </row>
    <row r="391" spans="4:8" x14ac:dyDescent="0.25">
      <c r="D391" s="160"/>
      <c r="E391" s="160"/>
      <c r="F391" s="160"/>
      <c r="G391" s="160"/>
      <c r="H391" s="163"/>
    </row>
    <row r="392" spans="4:8" x14ac:dyDescent="0.25">
      <c r="D392" s="160"/>
      <c r="E392" s="160"/>
      <c r="F392" s="160"/>
      <c r="G392" s="160"/>
      <c r="H392" s="163"/>
    </row>
    <row r="393" spans="4:8" x14ac:dyDescent="0.25">
      <c r="D393" s="160"/>
      <c r="E393" s="160"/>
      <c r="F393" s="160"/>
      <c r="G393" s="160"/>
      <c r="H393" s="163"/>
    </row>
    <row r="394" spans="4:8" x14ac:dyDescent="0.25">
      <c r="D394" s="160"/>
      <c r="E394" s="160"/>
      <c r="F394" s="160"/>
      <c r="G394" s="160"/>
      <c r="H394" s="163"/>
    </row>
    <row r="395" spans="4:8" x14ac:dyDescent="0.25">
      <c r="D395" s="160"/>
      <c r="E395" s="160"/>
      <c r="F395" s="160"/>
      <c r="G395" s="160"/>
      <c r="H395" s="163"/>
    </row>
    <row r="396" spans="4:8" x14ac:dyDescent="0.25">
      <c r="D396" s="160"/>
      <c r="E396" s="160"/>
      <c r="F396" s="160"/>
      <c r="G396" s="160"/>
      <c r="H396" s="163"/>
    </row>
    <row r="397" spans="4:8" x14ac:dyDescent="0.25">
      <c r="D397" s="160"/>
      <c r="E397" s="160"/>
      <c r="F397" s="160"/>
      <c r="G397" s="160"/>
      <c r="H397" s="163"/>
    </row>
    <row r="398" spans="4:8" x14ac:dyDescent="0.25">
      <c r="D398" s="160"/>
      <c r="E398" s="160"/>
      <c r="F398" s="160"/>
      <c r="G398" s="160"/>
      <c r="H398" s="163"/>
    </row>
    <row r="399" spans="4:8" x14ac:dyDescent="0.25">
      <c r="D399" s="160"/>
      <c r="E399" s="160"/>
      <c r="F399" s="160"/>
      <c r="G399" s="160"/>
      <c r="H399" s="163"/>
    </row>
    <row r="400" spans="4:8" x14ac:dyDescent="0.25">
      <c r="D400" s="160"/>
      <c r="E400" s="160"/>
      <c r="F400" s="160"/>
      <c r="G400" s="160"/>
      <c r="H400" s="163"/>
    </row>
    <row r="401" spans="4:8" x14ac:dyDescent="0.25">
      <c r="D401" s="160"/>
      <c r="E401" s="160"/>
      <c r="F401" s="160"/>
      <c r="G401" s="160"/>
      <c r="H401" s="163"/>
    </row>
    <row r="402" spans="4:8" x14ac:dyDescent="0.25">
      <c r="D402" s="160"/>
      <c r="E402" s="160"/>
      <c r="F402" s="160"/>
      <c r="G402" s="160"/>
      <c r="H402" s="163"/>
    </row>
    <row r="403" spans="4:8" x14ac:dyDescent="0.25">
      <c r="D403" s="160"/>
      <c r="E403" s="160"/>
      <c r="F403" s="160"/>
      <c r="G403" s="160"/>
      <c r="H403" s="163"/>
    </row>
    <row r="404" spans="4:8" x14ac:dyDescent="0.25">
      <c r="D404" s="160"/>
      <c r="E404" s="160"/>
      <c r="F404" s="160"/>
      <c r="G404" s="160"/>
      <c r="H404" s="163"/>
    </row>
    <row r="405" spans="4:8" x14ac:dyDescent="0.25">
      <c r="D405" s="160"/>
      <c r="E405" s="160"/>
      <c r="F405" s="160"/>
      <c r="G405" s="160"/>
      <c r="H405" s="163"/>
    </row>
    <row r="406" spans="4:8" x14ac:dyDescent="0.25">
      <c r="D406" s="160"/>
      <c r="E406" s="160"/>
      <c r="F406" s="160"/>
      <c r="G406" s="160"/>
      <c r="H406" s="163"/>
    </row>
    <row r="407" spans="4:8" x14ac:dyDescent="0.25">
      <c r="D407" s="160"/>
      <c r="E407" s="160"/>
      <c r="F407" s="160"/>
      <c r="G407" s="160"/>
      <c r="H407" s="163"/>
    </row>
    <row r="408" spans="4:8" x14ac:dyDescent="0.25">
      <c r="D408" s="160"/>
      <c r="E408" s="160"/>
      <c r="F408" s="160"/>
      <c r="G408" s="160"/>
      <c r="H408" s="163"/>
    </row>
    <row r="409" spans="4:8" x14ac:dyDescent="0.25">
      <c r="D409" s="160"/>
      <c r="E409" s="160"/>
      <c r="F409" s="160"/>
      <c r="G409" s="160"/>
      <c r="H409" s="163"/>
    </row>
    <row r="410" spans="4:8" x14ac:dyDescent="0.25">
      <c r="D410" s="160"/>
      <c r="E410" s="160"/>
      <c r="F410" s="160"/>
      <c r="G410" s="160"/>
      <c r="H410" s="163"/>
    </row>
    <row r="411" spans="4:8" x14ac:dyDescent="0.25">
      <c r="D411" s="160"/>
      <c r="E411" s="160"/>
      <c r="F411" s="160"/>
      <c r="G411" s="160"/>
      <c r="H411" s="163"/>
    </row>
    <row r="412" spans="4:8" x14ac:dyDescent="0.25">
      <c r="D412" s="160"/>
      <c r="E412" s="160"/>
      <c r="F412" s="160"/>
      <c r="G412" s="160"/>
      <c r="H412" s="163"/>
    </row>
    <row r="413" spans="4:8" x14ac:dyDescent="0.25">
      <c r="D413" s="160"/>
      <c r="E413" s="160"/>
      <c r="F413" s="160"/>
      <c r="G413" s="160"/>
      <c r="H413" s="163"/>
    </row>
    <row r="414" spans="4:8" x14ac:dyDescent="0.25">
      <c r="D414" s="160"/>
      <c r="E414" s="160"/>
      <c r="F414" s="160"/>
      <c r="G414" s="160"/>
      <c r="H414" s="163"/>
    </row>
    <row r="415" spans="4:8" x14ac:dyDescent="0.25">
      <c r="D415" s="160"/>
      <c r="E415" s="160"/>
      <c r="F415" s="160"/>
      <c r="G415" s="160"/>
      <c r="H415" s="163"/>
    </row>
    <row r="416" spans="4:8" x14ac:dyDescent="0.25">
      <c r="D416" s="160"/>
      <c r="E416" s="160"/>
      <c r="F416" s="160"/>
      <c r="G416" s="160"/>
      <c r="H416" s="163"/>
    </row>
    <row r="417" spans="4:8" x14ac:dyDescent="0.25">
      <c r="D417" s="160"/>
      <c r="E417" s="160"/>
      <c r="F417" s="160"/>
      <c r="G417" s="160"/>
      <c r="H417" s="163"/>
    </row>
    <row r="418" spans="4:8" x14ac:dyDescent="0.25">
      <c r="D418" s="160"/>
      <c r="E418" s="160"/>
      <c r="F418" s="160"/>
      <c r="G418" s="160"/>
      <c r="H418" s="163"/>
    </row>
    <row r="419" spans="4:8" x14ac:dyDescent="0.25">
      <c r="D419" s="160"/>
      <c r="E419" s="160"/>
      <c r="F419" s="160"/>
      <c r="G419" s="160"/>
      <c r="H419" s="163"/>
    </row>
    <row r="420" spans="4:8" x14ac:dyDescent="0.25">
      <c r="D420" s="160"/>
      <c r="E420" s="160"/>
      <c r="F420" s="160"/>
      <c r="G420" s="160"/>
      <c r="H420" s="163"/>
    </row>
    <row r="421" spans="4:8" x14ac:dyDescent="0.25">
      <c r="D421" s="160"/>
      <c r="E421" s="160"/>
      <c r="F421" s="160"/>
      <c r="G421" s="160"/>
      <c r="H421" s="163"/>
    </row>
    <row r="422" spans="4:8" x14ac:dyDescent="0.25">
      <c r="D422" s="160"/>
      <c r="E422" s="160"/>
      <c r="F422" s="160"/>
      <c r="G422" s="160"/>
      <c r="H422" s="163"/>
    </row>
    <row r="423" spans="4:8" x14ac:dyDescent="0.25">
      <c r="D423" s="160"/>
      <c r="E423" s="160"/>
      <c r="F423" s="160"/>
      <c r="G423" s="160"/>
      <c r="H423" s="163"/>
    </row>
    <row r="424" spans="4:8" x14ac:dyDescent="0.25">
      <c r="D424" s="160"/>
      <c r="E424" s="160"/>
      <c r="F424" s="160"/>
      <c r="G424" s="160"/>
      <c r="H424" s="163"/>
    </row>
    <row r="425" spans="4:8" x14ac:dyDescent="0.25">
      <c r="D425" s="160"/>
      <c r="E425" s="160"/>
      <c r="F425" s="160"/>
      <c r="G425" s="160"/>
      <c r="H425" s="163"/>
    </row>
    <row r="426" spans="4:8" x14ac:dyDescent="0.25">
      <c r="D426" s="160"/>
      <c r="E426" s="160"/>
      <c r="F426" s="160"/>
      <c r="G426" s="160"/>
      <c r="H426" s="163"/>
    </row>
    <row r="427" spans="4:8" x14ac:dyDescent="0.25">
      <c r="D427" s="160"/>
      <c r="E427" s="160"/>
      <c r="F427" s="160"/>
      <c r="G427" s="160"/>
      <c r="H427" s="163"/>
    </row>
    <row r="428" spans="4:8" x14ac:dyDescent="0.25">
      <c r="D428" s="160"/>
      <c r="E428" s="160"/>
      <c r="F428" s="160"/>
      <c r="G428" s="160"/>
      <c r="H428" s="163"/>
    </row>
    <row r="429" spans="4:8" x14ac:dyDescent="0.25">
      <c r="D429" s="160"/>
      <c r="E429" s="160"/>
      <c r="F429" s="160"/>
      <c r="G429" s="160"/>
      <c r="H429" s="163"/>
    </row>
    <row r="430" spans="4:8" x14ac:dyDescent="0.25">
      <c r="D430" s="160"/>
      <c r="E430" s="160"/>
      <c r="F430" s="160"/>
      <c r="G430" s="160"/>
      <c r="H430" s="163"/>
    </row>
    <row r="431" spans="4:8" x14ac:dyDescent="0.25">
      <c r="D431" s="160"/>
      <c r="E431" s="160"/>
      <c r="F431" s="160"/>
      <c r="G431" s="160"/>
      <c r="H431" s="163"/>
    </row>
    <row r="432" spans="4:8" x14ac:dyDescent="0.25">
      <c r="D432" s="160"/>
      <c r="E432" s="160"/>
      <c r="F432" s="160"/>
      <c r="G432" s="160"/>
      <c r="H432" s="163"/>
    </row>
    <row r="433" spans="4:8" x14ac:dyDescent="0.25">
      <c r="D433" s="160"/>
      <c r="E433" s="160"/>
      <c r="F433" s="160"/>
      <c r="G433" s="160"/>
      <c r="H433" s="163"/>
    </row>
    <row r="434" spans="4:8" x14ac:dyDescent="0.25">
      <c r="D434" s="160"/>
      <c r="E434" s="160"/>
      <c r="F434" s="160"/>
      <c r="G434" s="160"/>
      <c r="H434" s="163"/>
    </row>
    <row r="435" spans="4:8" x14ac:dyDescent="0.25">
      <c r="D435" s="160"/>
      <c r="E435" s="160"/>
      <c r="F435" s="160"/>
      <c r="G435" s="160"/>
      <c r="H435" s="163"/>
    </row>
    <row r="436" spans="4:8" x14ac:dyDescent="0.25">
      <c r="D436" s="160"/>
      <c r="E436" s="160"/>
      <c r="F436" s="160"/>
      <c r="G436" s="160"/>
      <c r="H436" s="163"/>
    </row>
    <row r="437" spans="4:8" x14ac:dyDescent="0.25">
      <c r="D437" s="160"/>
      <c r="E437" s="160"/>
      <c r="F437" s="160"/>
      <c r="G437" s="160"/>
      <c r="H437" s="163"/>
    </row>
    <row r="438" spans="4:8" x14ac:dyDescent="0.25">
      <c r="D438" s="160"/>
      <c r="E438" s="160"/>
      <c r="F438" s="160"/>
      <c r="G438" s="160"/>
      <c r="H438" s="163"/>
    </row>
    <row r="439" spans="4:8" x14ac:dyDescent="0.25">
      <c r="D439" s="160"/>
      <c r="E439" s="160"/>
      <c r="F439" s="160"/>
      <c r="G439" s="160"/>
      <c r="H439" s="163"/>
    </row>
    <row r="440" spans="4:8" x14ac:dyDescent="0.25">
      <c r="D440" s="160"/>
      <c r="E440" s="160"/>
      <c r="F440" s="160"/>
      <c r="G440" s="160"/>
      <c r="H440" s="163"/>
    </row>
    <row r="441" spans="4:8" x14ac:dyDescent="0.25">
      <c r="D441" s="160"/>
      <c r="E441" s="160"/>
      <c r="F441" s="160"/>
      <c r="G441" s="160"/>
      <c r="H441" s="163"/>
    </row>
    <row r="442" spans="4:8" x14ac:dyDescent="0.25">
      <c r="D442" s="160"/>
      <c r="E442" s="160"/>
      <c r="F442" s="160"/>
      <c r="G442" s="160"/>
      <c r="H442" s="163"/>
    </row>
    <row r="443" spans="4:8" x14ac:dyDescent="0.25">
      <c r="D443" s="163"/>
      <c r="E443" s="163"/>
      <c r="F443" s="163"/>
      <c r="G443" s="163"/>
      <c r="H443" s="163"/>
    </row>
    <row r="444" spans="4:8" x14ac:dyDescent="0.25">
      <c r="D444" s="163"/>
      <c r="E444" s="163"/>
      <c r="F444" s="163"/>
      <c r="G444" s="163"/>
      <c r="H444" s="163"/>
    </row>
    <row r="445" spans="4:8" x14ac:dyDescent="0.25">
      <c r="D445" s="163"/>
      <c r="E445" s="163"/>
      <c r="F445" s="163"/>
      <c r="G445" s="163"/>
      <c r="H445" s="163"/>
    </row>
    <row r="446" spans="4:8" x14ac:dyDescent="0.25">
      <c r="D446" s="163"/>
      <c r="E446" s="163"/>
      <c r="F446" s="163"/>
      <c r="G446" s="163"/>
      <c r="H446" s="163"/>
    </row>
    <row r="447" spans="4:8" x14ac:dyDescent="0.25">
      <c r="D447" s="163"/>
      <c r="E447" s="163"/>
      <c r="F447" s="163"/>
      <c r="G447" s="163"/>
      <c r="H447" s="163"/>
    </row>
    <row r="448" spans="4:8" x14ac:dyDescent="0.25">
      <c r="D448" s="163"/>
      <c r="E448" s="163"/>
      <c r="F448" s="163"/>
      <c r="G448" s="163"/>
      <c r="H448" s="163"/>
    </row>
    <row r="449" spans="4:8" x14ac:dyDescent="0.25">
      <c r="D449" s="163"/>
      <c r="E449" s="163"/>
      <c r="F449" s="163"/>
      <c r="G449" s="163"/>
      <c r="H449" s="163"/>
    </row>
    <row r="450" spans="4:8" x14ac:dyDescent="0.25">
      <c r="D450" s="163"/>
      <c r="E450" s="163"/>
      <c r="F450" s="163"/>
      <c r="G450" s="163"/>
      <c r="H450" s="163"/>
    </row>
    <row r="451" spans="4:8" x14ac:dyDescent="0.25">
      <c r="D451" s="163"/>
      <c r="E451" s="163"/>
      <c r="F451" s="163"/>
      <c r="G451" s="163"/>
      <c r="H451" s="163"/>
    </row>
    <row r="452" spans="4:8" x14ac:dyDescent="0.25">
      <c r="D452" s="163"/>
      <c r="E452" s="163"/>
      <c r="F452" s="163"/>
      <c r="G452" s="163"/>
      <c r="H452" s="163"/>
    </row>
    <row r="453" spans="4:8" x14ac:dyDescent="0.25">
      <c r="D453" s="163"/>
      <c r="E453" s="163"/>
      <c r="F453" s="163"/>
      <c r="G453" s="163"/>
      <c r="H453" s="163"/>
    </row>
    <row r="454" spans="4:8" x14ac:dyDescent="0.25">
      <c r="D454" s="163"/>
      <c r="E454" s="163"/>
      <c r="F454" s="163"/>
      <c r="G454" s="163"/>
      <c r="H454" s="163"/>
    </row>
    <row r="455" spans="4:8" x14ac:dyDescent="0.25">
      <c r="D455" s="163"/>
      <c r="E455" s="163"/>
      <c r="F455" s="163"/>
      <c r="G455" s="163"/>
      <c r="H455" s="163"/>
    </row>
    <row r="456" spans="4:8" x14ac:dyDescent="0.25">
      <c r="D456" s="163"/>
      <c r="E456" s="163"/>
      <c r="F456" s="163"/>
      <c r="G456" s="163"/>
      <c r="H456" s="163"/>
    </row>
    <row r="457" spans="4:8" x14ac:dyDescent="0.25">
      <c r="D457" s="163"/>
      <c r="E457" s="163"/>
      <c r="F457" s="163"/>
      <c r="G457" s="163"/>
      <c r="H457" s="163"/>
    </row>
    <row r="458" spans="4:8" x14ac:dyDescent="0.25">
      <c r="D458" s="163"/>
      <c r="E458" s="163"/>
      <c r="F458" s="163"/>
      <c r="G458" s="163"/>
      <c r="H458" s="163"/>
    </row>
    <row r="459" spans="4:8" x14ac:dyDescent="0.25">
      <c r="D459" s="163"/>
      <c r="E459" s="163"/>
      <c r="F459" s="163"/>
      <c r="G459" s="163"/>
      <c r="H459" s="163"/>
    </row>
    <row r="460" spans="4:8" x14ac:dyDescent="0.25">
      <c r="D460" s="163"/>
      <c r="E460" s="163"/>
      <c r="F460" s="163"/>
      <c r="G460" s="163"/>
      <c r="H460" s="163"/>
    </row>
    <row r="461" spans="4:8" x14ac:dyDescent="0.25">
      <c r="D461" s="163"/>
      <c r="E461" s="163"/>
      <c r="F461" s="163"/>
      <c r="G461" s="163"/>
      <c r="H461" s="163"/>
    </row>
    <row r="462" spans="4:8" x14ac:dyDescent="0.25">
      <c r="D462" s="163"/>
      <c r="E462" s="163"/>
      <c r="F462" s="163"/>
      <c r="G462" s="163"/>
      <c r="H462" s="163"/>
    </row>
    <row r="463" spans="4:8" x14ac:dyDescent="0.25">
      <c r="D463" s="163"/>
      <c r="E463" s="163"/>
      <c r="F463" s="163"/>
      <c r="G463" s="163"/>
      <c r="H463" s="163"/>
    </row>
    <row r="464" spans="4:8" x14ac:dyDescent="0.25">
      <c r="D464" s="163"/>
      <c r="E464" s="163"/>
      <c r="F464" s="163"/>
      <c r="G464" s="163"/>
      <c r="H464" s="163"/>
    </row>
    <row r="465" spans="4:8" x14ac:dyDescent="0.25">
      <c r="D465" s="163"/>
      <c r="E465" s="163"/>
      <c r="F465" s="163"/>
      <c r="G465" s="163"/>
      <c r="H465" s="163"/>
    </row>
  </sheetData>
  <customSheetViews>
    <customSheetView guid="{500C2F4F-1743-499A-A051-20565DBF52B2}" scale="80" showPageBreaks="1" printArea="1" view="pageBreakPreview">
      <selection activeCell="A22" sqref="A22:C22"/>
      <pageMargins left="0.78740157480314965" right="0.39370078740157483" top="0.78740157480314965" bottom="0.78740157480314965" header="0.51181102362204722" footer="0.51181102362204722"/>
      <printOptions horizontalCentered="1"/>
      <pageSetup paperSize="9" scale="80" fitToHeight="0" orientation="landscape" r:id="rId1"/>
      <headerFooter alignWithMargins="0"/>
    </customSheetView>
  </customSheetViews>
  <mergeCells count="28">
    <mergeCell ref="BH15:BH19"/>
    <mergeCell ref="AS18:AW18"/>
    <mergeCell ref="AX18:BB18"/>
    <mergeCell ref="E17:AC17"/>
    <mergeCell ref="AD17:BB17"/>
    <mergeCell ref="Y18:AC18"/>
    <mergeCell ref="BC15:BG18"/>
    <mergeCell ref="D15:D19"/>
    <mergeCell ref="A15:A19"/>
    <mergeCell ref="B15:B19"/>
    <mergeCell ref="C15:C19"/>
    <mergeCell ref="E15:BB16"/>
    <mergeCell ref="A39:C39"/>
    <mergeCell ref="A4:BH4"/>
    <mergeCell ref="A5:BH5"/>
    <mergeCell ref="A7:BH7"/>
    <mergeCell ref="A8:BH8"/>
    <mergeCell ref="A10:BH10"/>
    <mergeCell ref="A12:BH12"/>
    <mergeCell ref="A13:BH13"/>
    <mergeCell ref="AD18:AH18"/>
    <mergeCell ref="AI18:AM18"/>
    <mergeCell ref="AN18:AR18"/>
    <mergeCell ref="A14:BH14"/>
    <mergeCell ref="E18:I18"/>
    <mergeCell ref="J18:N18"/>
    <mergeCell ref="O18:S18"/>
    <mergeCell ref="T18:X18"/>
  </mergeCells>
  <printOptions horizontalCentered="1"/>
  <pageMargins left="0.78740157480314965" right="0.39370078740157483" top="0.78740157480314965" bottom="0.78740157480314965" header="0.51181102362204722" footer="0.51181102362204722"/>
  <pageSetup paperSize="9" scale="33" fitToHeight="0" orientation="landscape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X370"/>
  <sheetViews>
    <sheetView topLeftCell="A34" zoomScale="60" zoomScaleNormal="60" zoomScaleSheetLayoutView="55" workbookViewId="0">
      <selection activeCell="AE18" sqref="AE18"/>
    </sheetView>
  </sheetViews>
  <sheetFormatPr defaultRowHeight="15.75" x14ac:dyDescent="0.25"/>
  <cols>
    <col min="1" max="1" width="10.5" style="13" customWidth="1"/>
    <col min="2" max="2" width="24.875" style="163" customWidth="1"/>
    <col min="3" max="3" width="16.875" style="163" customWidth="1"/>
    <col min="4" max="4" width="17.875" style="163" customWidth="1"/>
    <col min="5" max="5" width="14.5" style="163" customWidth="1"/>
    <col min="6" max="6" width="18" style="163" customWidth="1"/>
    <col min="7" max="7" width="14.625" style="163" bestFit="1" customWidth="1"/>
    <col min="8" max="8" width="9.875" style="163" customWidth="1"/>
    <col min="9" max="9" width="8.625" style="163" customWidth="1"/>
    <col min="10" max="10" width="8.25" style="163" customWidth="1"/>
    <col min="11" max="11" width="9.875" style="163" customWidth="1"/>
    <col min="12" max="12" width="8.875" style="163" bestFit="1" customWidth="1"/>
    <col min="13" max="14" width="6.25" style="163" customWidth="1"/>
    <col min="15" max="15" width="10" style="163" customWidth="1"/>
    <col min="16" max="16" width="6.25" style="163" customWidth="1"/>
    <col min="17" max="17" width="8.875" style="163" bestFit="1" customWidth="1"/>
    <col min="18" max="18" width="16.25" style="163" customWidth="1"/>
    <col min="19" max="19" width="9.75" style="163" customWidth="1"/>
    <col min="20" max="20" width="13.25" style="163" customWidth="1"/>
    <col min="21" max="21" width="11.375" style="163" customWidth="1"/>
    <col min="22" max="22" width="11.25" style="163" customWidth="1"/>
    <col min="23" max="23" width="10.75" style="163" customWidth="1"/>
    <col min="24" max="24" width="6.25" style="163" customWidth="1"/>
    <col min="25" max="25" width="12.125" style="163" customWidth="1"/>
    <col min="26" max="26" width="11" style="163" customWidth="1"/>
    <col min="27" max="27" width="8.875" style="163" bestFit="1" customWidth="1"/>
    <col min="28" max="28" width="6.25" style="163" customWidth="1"/>
    <col min="29" max="29" width="6.25" style="13" customWidth="1"/>
    <col min="30" max="30" width="15" style="13" customWidth="1"/>
    <col min="31" max="31" width="10.375" style="13" customWidth="1"/>
    <col min="32" max="32" width="11.375" style="13" customWidth="1"/>
    <col min="33" max="33" width="8.875" style="13" bestFit="1" customWidth="1"/>
    <col min="34" max="34" width="10" style="13" customWidth="1"/>
    <col min="35" max="35" width="11.125" style="13" customWidth="1"/>
    <col min="36" max="37" width="6.25" style="13" customWidth="1"/>
    <col min="38" max="38" width="8.875" style="13" bestFit="1" customWidth="1"/>
    <col min="39" max="40" width="6.25" style="13" customWidth="1"/>
    <col min="41" max="41" width="10.5" style="13" customWidth="1"/>
    <col min="42" max="42" width="8.25" style="13" customWidth="1"/>
    <col min="43" max="43" width="10.75" style="13" customWidth="1"/>
    <col min="44" max="44" width="11.25" style="13" customWidth="1"/>
    <col min="45" max="45" width="6.25" style="13" customWidth="1"/>
    <col min="46" max="46" width="14.25" style="13" customWidth="1"/>
    <col min="47" max="47" width="13.25" style="13" customWidth="1"/>
    <col min="48" max="48" width="12.125" style="13" customWidth="1"/>
    <col min="49" max="52" width="6.25" style="13" customWidth="1"/>
    <col min="53" max="53" width="8.875" style="13" bestFit="1" customWidth="1"/>
    <col min="54" max="55" width="6.25" style="13" customWidth="1"/>
    <col min="56" max="276" width="9" style="13"/>
    <col min="277" max="277" width="36.875" style="13" bestFit="1" customWidth="1"/>
    <col min="278" max="278" width="7.125" style="13" customWidth="1"/>
    <col min="279" max="279" width="6" style="13" customWidth="1"/>
    <col min="280" max="280" width="5.75" style="13" customWidth="1"/>
    <col min="281" max="281" width="10.5" style="13" customWidth="1"/>
    <col min="282" max="282" width="7.5" style="13" customWidth="1"/>
    <col min="283" max="283" width="6.375" style="13" customWidth="1"/>
    <col min="284" max="284" width="6.5" style="13" customWidth="1"/>
    <col min="285" max="285" width="6.375" style="13" customWidth="1"/>
    <col min="286" max="286" width="7.875" style="13" customWidth="1"/>
    <col min="287" max="287" width="7.75" style="13" customWidth="1"/>
    <col min="288" max="291" width="6.5" style="13" customWidth="1"/>
    <col min="292" max="292" width="6.875" style="13" customWidth="1"/>
    <col min="293" max="293" width="9" style="13"/>
    <col min="294" max="294" width="6.125" style="13" customWidth="1"/>
    <col min="295" max="295" width="7.5" style="13" customWidth="1"/>
    <col min="296" max="296" width="7.625" style="13" customWidth="1"/>
    <col min="297" max="297" width="7.75" style="13" customWidth="1"/>
    <col min="298" max="298" width="10.125" style="13" bestFit="1" customWidth="1"/>
    <col min="299" max="299" width="12" style="13" customWidth="1"/>
    <col min="300" max="300" width="10.25" style="13" bestFit="1" customWidth="1"/>
    <col min="301" max="301" width="8.75" style="13" bestFit="1" customWidth="1"/>
    <col min="302" max="302" width="7.75" style="13" customWidth="1"/>
    <col min="303" max="303" width="9.125" style="13" customWidth="1"/>
    <col min="304" max="304" width="9.875" style="13" customWidth="1"/>
    <col min="305" max="305" width="7.75" style="13" customWidth="1"/>
    <col min="306" max="306" width="9.375" style="13" customWidth="1"/>
    <col min="307" max="307" width="9" style="13"/>
    <col min="308" max="308" width="5.875" style="13" customWidth="1"/>
    <col min="309" max="309" width="7.125" style="13" customWidth="1"/>
    <col min="310" max="310" width="8.125" style="13" customWidth="1"/>
    <col min="311" max="311" width="10.25" style="13" customWidth="1"/>
    <col min="312" max="532" width="9" style="13"/>
    <col min="533" max="533" width="36.875" style="13" bestFit="1" customWidth="1"/>
    <col min="534" max="534" width="7.125" style="13" customWidth="1"/>
    <col min="535" max="535" width="6" style="13" customWidth="1"/>
    <col min="536" max="536" width="5.75" style="13" customWidth="1"/>
    <col min="537" max="537" width="10.5" style="13" customWidth="1"/>
    <col min="538" max="538" width="7.5" style="13" customWidth="1"/>
    <col min="539" max="539" width="6.375" style="13" customWidth="1"/>
    <col min="540" max="540" width="6.5" style="13" customWidth="1"/>
    <col min="541" max="541" width="6.375" style="13" customWidth="1"/>
    <col min="542" max="542" width="7.875" style="13" customWidth="1"/>
    <col min="543" max="543" width="7.75" style="13" customWidth="1"/>
    <col min="544" max="547" width="6.5" style="13" customWidth="1"/>
    <col min="548" max="548" width="6.875" style="13" customWidth="1"/>
    <col min="549" max="549" width="9" style="13"/>
    <col min="550" max="550" width="6.125" style="13" customWidth="1"/>
    <col min="551" max="551" width="7.5" style="13" customWidth="1"/>
    <col min="552" max="552" width="7.625" style="13" customWidth="1"/>
    <col min="553" max="553" width="7.75" style="13" customWidth="1"/>
    <col min="554" max="554" width="10.125" style="13" bestFit="1" customWidth="1"/>
    <col min="555" max="555" width="12" style="13" customWidth="1"/>
    <col min="556" max="556" width="10.25" style="13" bestFit="1" customWidth="1"/>
    <col min="557" max="557" width="8.75" style="13" bestFit="1" customWidth="1"/>
    <col min="558" max="558" width="7.75" style="13" customWidth="1"/>
    <col min="559" max="559" width="9.125" style="13" customWidth="1"/>
    <col min="560" max="560" width="9.875" style="13" customWidth="1"/>
    <col min="561" max="561" width="7.75" style="13" customWidth="1"/>
    <col min="562" max="562" width="9.375" style="13" customWidth="1"/>
    <col min="563" max="563" width="9" style="13"/>
    <col min="564" max="564" width="5.875" style="13" customWidth="1"/>
    <col min="565" max="565" width="7.125" style="13" customWidth="1"/>
    <col min="566" max="566" width="8.125" style="13" customWidth="1"/>
    <col min="567" max="567" width="10.25" style="13" customWidth="1"/>
    <col min="568" max="788" width="9" style="13"/>
    <col min="789" max="789" width="36.875" style="13" bestFit="1" customWidth="1"/>
    <col min="790" max="790" width="7.125" style="13" customWidth="1"/>
    <col min="791" max="791" width="6" style="13" customWidth="1"/>
    <col min="792" max="792" width="5.75" style="13" customWidth="1"/>
    <col min="793" max="793" width="10.5" style="13" customWidth="1"/>
    <col min="794" max="794" width="7.5" style="13" customWidth="1"/>
    <col min="795" max="795" width="6.375" style="13" customWidth="1"/>
    <col min="796" max="796" width="6.5" style="13" customWidth="1"/>
    <col min="797" max="797" width="6.375" style="13" customWidth="1"/>
    <col min="798" max="798" width="7.875" style="13" customWidth="1"/>
    <col min="799" max="799" width="7.75" style="13" customWidth="1"/>
    <col min="800" max="803" width="6.5" style="13" customWidth="1"/>
    <col min="804" max="804" width="6.875" style="13" customWidth="1"/>
    <col min="805" max="805" width="9" style="13"/>
    <col min="806" max="806" width="6.125" style="13" customWidth="1"/>
    <col min="807" max="807" width="7.5" style="13" customWidth="1"/>
    <col min="808" max="808" width="7.625" style="13" customWidth="1"/>
    <col min="809" max="809" width="7.75" style="13" customWidth="1"/>
    <col min="810" max="810" width="10.125" style="13" bestFit="1" customWidth="1"/>
    <col min="811" max="811" width="12" style="13" customWidth="1"/>
    <col min="812" max="812" width="10.25" style="13" bestFit="1" customWidth="1"/>
    <col min="813" max="813" width="8.75" style="13" bestFit="1" customWidth="1"/>
    <col min="814" max="814" width="7.75" style="13" customWidth="1"/>
    <col min="815" max="815" width="9.125" style="13" customWidth="1"/>
    <col min="816" max="816" width="9.875" style="13" customWidth="1"/>
    <col min="817" max="817" width="7.75" style="13" customWidth="1"/>
    <col min="818" max="818" width="9.375" style="13" customWidth="1"/>
    <col min="819" max="819" width="9" style="13"/>
    <col min="820" max="820" width="5.875" style="13" customWidth="1"/>
    <col min="821" max="821" width="7.125" style="13" customWidth="1"/>
    <col min="822" max="822" width="8.125" style="13" customWidth="1"/>
    <col min="823" max="823" width="10.25" style="13" customWidth="1"/>
    <col min="824" max="1044" width="9" style="13"/>
    <col min="1045" max="1045" width="36.875" style="13" bestFit="1" customWidth="1"/>
    <col min="1046" max="1046" width="7.125" style="13" customWidth="1"/>
    <col min="1047" max="1047" width="6" style="13" customWidth="1"/>
    <col min="1048" max="1048" width="5.75" style="13" customWidth="1"/>
    <col min="1049" max="1049" width="10.5" style="13" customWidth="1"/>
    <col min="1050" max="1050" width="7.5" style="13" customWidth="1"/>
    <col min="1051" max="1051" width="6.375" style="13" customWidth="1"/>
    <col min="1052" max="1052" width="6.5" style="13" customWidth="1"/>
    <col min="1053" max="1053" width="6.375" style="13" customWidth="1"/>
    <col min="1054" max="1054" width="7.875" style="13" customWidth="1"/>
    <col min="1055" max="1055" width="7.75" style="13" customWidth="1"/>
    <col min="1056" max="1059" width="6.5" style="13" customWidth="1"/>
    <col min="1060" max="1060" width="6.875" style="13" customWidth="1"/>
    <col min="1061" max="1061" width="9" style="13"/>
    <col min="1062" max="1062" width="6.125" style="13" customWidth="1"/>
    <col min="1063" max="1063" width="7.5" style="13" customWidth="1"/>
    <col min="1064" max="1064" width="7.625" style="13" customWidth="1"/>
    <col min="1065" max="1065" width="7.75" style="13" customWidth="1"/>
    <col min="1066" max="1066" width="10.125" style="13" bestFit="1" customWidth="1"/>
    <col min="1067" max="1067" width="12" style="13" customWidth="1"/>
    <col min="1068" max="1068" width="10.25" style="13" bestFit="1" customWidth="1"/>
    <col min="1069" max="1069" width="8.75" style="13" bestFit="1" customWidth="1"/>
    <col min="1070" max="1070" width="7.75" style="13" customWidth="1"/>
    <col min="1071" max="1071" width="9.125" style="13" customWidth="1"/>
    <col min="1072" max="1072" width="9.875" style="13" customWidth="1"/>
    <col min="1073" max="1073" width="7.75" style="13" customWidth="1"/>
    <col min="1074" max="1074" width="9.375" style="13" customWidth="1"/>
    <col min="1075" max="1075" width="9" style="13"/>
    <col min="1076" max="1076" width="5.875" style="13" customWidth="1"/>
    <col min="1077" max="1077" width="7.125" style="13" customWidth="1"/>
    <col min="1078" max="1078" width="8.125" style="13" customWidth="1"/>
    <col min="1079" max="1079" width="10.25" style="13" customWidth="1"/>
    <col min="1080" max="1300" width="9" style="13"/>
    <col min="1301" max="1301" width="36.875" style="13" bestFit="1" customWidth="1"/>
    <col min="1302" max="1302" width="7.125" style="13" customWidth="1"/>
    <col min="1303" max="1303" width="6" style="13" customWidth="1"/>
    <col min="1304" max="1304" width="5.75" style="13" customWidth="1"/>
    <col min="1305" max="1305" width="10.5" style="13" customWidth="1"/>
    <col min="1306" max="1306" width="7.5" style="13" customWidth="1"/>
    <col min="1307" max="1307" width="6.375" style="13" customWidth="1"/>
    <col min="1308" max="1308" width="6.5" style="13" customWidth="1"/>
    <col min="1309" max="1309" width="6.375" style="13" customWidth="1"/>
    <col min="1310" max="1310" width="7.875" style="13" customWidth="1"/>
    <col min="1311" max="1311" width="7.75" style="13" customWidth="1"/>
    <col min="1312" max="1315" width="6.5" style="13" customWidth="1"/>
    <col min="1316" max="1316" width="6.875" style="13" customWidth="1"/>
    <col min="1317" max="1317" width="9" style="13"/>
    <col min="1318" max="1318" width="6.125" style="13" customWidth="1"/>
    <col min="1319" max="1319" width="7.5" style="13" customWidth="1"/>
    <col min="1320" max="1320" width="7.625" style="13" customWidth="1"/>
    <col min="1321" max="1321" width="7.75" style="13" customWidth="1"/>
    <col min="1322" max="1322" width="10.125" style="13" bestFit="1" customWidth="1"/>
    <col min="1323" max="1323" width="12" style="13" customWidth="1"/>
    <col min="1324" max="1324" width="10.25" style="13" bestFit="1" customWidth="1"/>
    <col min="1325" max="1325" width="8.75" style="13" bestFit="1" customWidth="1"/>
    <col min="1326" max="1326" width="7.75" style="13" customWidth="1"/>
    <col min="1327" max="1327" width="9.125" style="13" customWidth="1"/>
    <col min="1328" max="1328" width="9.875" style="13" customWidth="1"/>
    <col min="1329" max="1329" width="7.75" style="13" customWidth="1"/>
    <col min="1330" max="1330" width="9.375" style="13" customWidth="1"/>
    <col min="1331" max="1331" width="9" style="13"/>
    <col min="1332" max="1332" width="5.875" style="13" customWidth="1"/>
    <col min="1333" max="1333" width="7.125" style="13" customWidth="1"/>
    <col min="1334" max="1334" width="8.125" style="13" customWidth="1"/>
    <col min="1335" max="1335" width="10.25" style="13" customWidth="1"/>
    <col min="1336" max="1556" width="9" style="13"/>
    <col min="1557" max="1557" width="36.875" style="13" bestFit="1" customWidth="1"/>
    <col min="1558" max="1558" width="7.125" style="13" customWidth="1"/>
    <col min="1559" max="1559" width="6" style="13" customWidth="1"/>
    <col min="1560" max="1560" width="5.75" style="13" customWidth="1"/>
    <col min="1561" max="1561" width="10.5" style="13" customWidth="1"/>
    <col min="1562" max="1562" width="7.5" style="13" customWidth="1"/>
    <col min="1563" max="1563" width="6.375" style="13" customWidth="1"/>
    <col min="1564" max="1564" width="6.5" style="13" customWidth="1"/>
    <col min="1565" max="1565" width="6.375" style="13" customWidth="1"/>
    <col min="1566" max="1566" width="7.875" style="13" customWidth="1"/>
    <col min="1567" max="1567" width="7.75" style="13" customWidth="1"/>
    <col min="1568" max="1571" width="6.5" style="13" customWidth="1"/>
    <col min="1572" max="1572" width="6.875" style="13" customWidth="1"/>
    <col min="1573" max="1573" width="9" style="13"/>
    <col min="1574" max="1574" width="6.125" style="13" customWidth="1"/>
    <col min="1575" max="1575" width="7.5" style="13" customWidth="1"/>
    <col min="1576" max="1576" width="7.625" style="13" customWidth="1"/>
    <col min="1577" max="1577" width="7.75" style="13" customWidth="1"/>
    <col min="1578" max="1578" width="10.125" style="13" bestFit="1" customWidth="1"/>
    <col min="1579" max="1579" width="12" style="13" customWidth="1"/>
    <col min="1580" max="1580" width="10.25" style="13" bestFit="1" customWidth="1"/>
    <col min="1581" max="1581" width="8.75" style="13" bestFit="1" customWidth="1"/>
    <col min="1582" max="1582" width="7.75" style="13" customWidth="1"/>
    <col min="1583" max="1583" width="9.125" style="13" customWidth="1"/>
    <col min="1584" max="1584" width="9.875" style="13" customWidth="1"/>
    <col min="1585" max="1585" width="7.75" style="13" customWidth="1"/>
    <col min="1586" max="1586" width="9.375" style="13" customWidth="1"/>
    <col min="1587" max="1587" width="9" style="13"/>
    <col min="1588" max="1588" width="5.875" style="13" customWidth="1"/>
    <col min="1589" max="1589" width="7.125" style="13" customWidth="1"/>
    <col min="1590" max="1590" width="8.125" style="13" customWidth="1"/>
    <col min="1591" max="1591" width="10.25" style="13" customWidth="1"/>
    <col min="1592" max="1812" width="9" style="13"/>
    <col min="1813" max="1813" width="36.875" style="13" bestFit="1" customWidth="1"/>
    <col min="1814" max="1814" width="7.125" style="13" customWidth="1"/>
    <col min="1815" max="1815" width="6" style="13" customWidth="1"/>
    <col min="1816" max="1816" width="5.75" style="13" customWidth="1"/>
    <col min="1817" max="1817" width="10.5" style="13" customWidth="1"/>
    <col min="1818" max="1818" width="7.5" style="13" customWidth="1"/>
    <col min="1819" max="1819" width="6.375" style="13" customWidth="1"/>
    <col min="1820" max="1820" width="6.5" style="13" customWidth="1"/>
    <col min="1821" max="1821" width="6.375" style="13" customWidth="1"/>
    <col min="1822" max="1822" width="7.875" style="13" customWidth="1"/>
    <col min="1823" max="1823" width="7.75" style="13" customWidth="1"/>
    <col min="1824" max="1827" width="6.5" style="13" customWidth="1"/>
    <col min="1828" max="1828" width="6.875" style="13" customWidth="1"/>
    <col min="1829" max="1829" width="9" style="13"/>
    <col min="1830" max="1830" width="6.125" style="13" customWidth="1"/>
    <col min="1831" max="1831" width="7.5" style="13" customWidth="1"/>
    <col min="1832" max="1832" width="7.625" style="13" customWidth="1"/>
    <col min="1833" max="1833" width="7.75" style="13" customWidth="1"/>
    <col min="1834" max="1834" width="10.125" style="13" bestFit="1" customWidth="1"/>
    <col min="1835" max="1835" width="12" style="13" customWidth="1"/>
    <col min="1836" max="1836" width="10.25" style="13" bestFit="1" customWidth="1"/>
    <col min="1837" max="1837" width="8.75" style="13" bestFit="1" customWidth="1"/>
    <col min="1838" max="1838" width="7.75" style="13" customWidth="1"/>
    <col min="1839" max="1839" width="9.125" style="13" customWidth="1"/>
    <col min="1840" max="1840" width="9.875" style="13" customWidth="1"/>
    <col min="1841" max="1841" width="7.75" style="13" customWidth="1"/>
    <col min="1842" max="1842" width="9.375" style="13" customWidth="1"/>
    <col min="1843" max="1843" width="9" style="13"/>
    <col min="1844" max="1844" width="5.875" style="13" customWidth="1"/>
    <col min="1845" max="1845" width="7.125" style="13" customWidth="1"/>
    <col min="1846" max="1846" width="8.125" style="13" customWidth="1"/>
    <col min="1847" max="1847" width="10.25" style="13" customWidth="1"/>
    <col min="1848" max="2068" width="9" style="13"/>
    <col min="2069" max="2069" width="36.875" style="13" bestFit="1" customWidth="1"/>
    <col min="2070" max="2070" width="7.125" style="13" customWidth="1"/>
    <col min="2071" max="2071" width="6" style="13" customWidth="1"/>
    <col min="2072" max="2072" width="5.75" style="13" customWidth="1"/>
    <col min="2073" max="2073" width="10.5" style="13" customWidth="1"/>
    <col min="2074" max="2074" width="7.5" style="13" customWidth="1"/>
    <col min="2075" max="2075" width="6.375" style="13" customWidth="1"/>
    <col min="2076" max="2076" width="6.5" style="13" customWidth="1"/>
    <col min="2077" max="2077" width="6.375" style="13" customWidth="1"/>
    <col min="2078" max="2078" width="7.875" style="13" customWidth="1"/>
    <col min="2079" max="2079" width="7.75" style="13" customWidth="1"/>
    <col min="2080" max="2083" width="6.5" style="13" customWidth="1"/>
    <col min="2084" max="2084" width="6.875" style="13" customWidth="1"/>
    <col min="2085" max="2085" width="9" style="13"/>
    <col min="2086" max="2086" width="6.125" style="13" customWidth="1"/>
    <col min="2087" max="2087" width="7.5" style="13" customWidth="1"/>
    <col min="2088" max="2088" width="7.625" style="13" customWidth="1"/>
    <col min="2089" max="2089" width="7.75" style="13" customWidth="1"/>
    <col min="2090" max="2090" width="10.125" style="13" bestFit="1" customWidth="1"/>
    <col min="2091" max="2091" width="12" style="13" customWidth="1"/>
    <col min="2092" max="2092" width="10.25" style="13" bestFit="1" customWidth="1"/>
    <col min="2093" max="2093" width="8.75" style="13" bestFit="1" customWidth="1"/>
    <col min="2094" max="2094" width="7.75" style="13" customWidth="1"/>
    <col min="2095" max="2095" width="9.125" style="13" customWidth="1"/>
    <col min="2096" max="2096" width="9.875" style="13" customWidth="1"/>
    <col min="2097" max="2097" width="7.75" style="13" customWidth="1"/>
    <col min="2098" max="2098" width="9.375" style="13" customWidth="1"/>
    <col min="2099" max="2099" width="9" style="13"/>
    <col min="2100" max="2100" width="5.875" style="13" customWidth="1"/>
    <col min="2101" max="2101" width="7.125" style="13" customWidth="1"/>
    <col min="2102" max="2102" width="8.125" style="13" customWidth="1"/>
    <col min="2103" max="2103" width="10.25" style="13" customWidth="1"/>
    <col min="2104" max="2324" width="9" style="13"/>
    <col min="2325" max="2325" width="36.875" style="13" bestFit="1" customWidth="1"/>
    <col min="2326" max="2326" width="7.125" style="13" customWidth="1"/>
    <col min="2327" max="2327" width="6" style="13" customWidth="1"/>
    <col min="2328" max="2328" width="5.75" style="13" customWidth="1"/>
    <col min="2329" max="2329" width="10.5" style="13" customWidth="1"/>
    <col min="2330" max="2330" width="7.5" style="13" customWidth="1"/>
    <col min="2331" max="2331" width="6.375" style="13" customWidth="1"/>
    <col min="2332" max="2332" width="6.5" style="13" customWidth="1"/>
    <col min="2333" max="2333" width="6.375" style="13" customWidth="1"/>
    <col min="2334" max="2334" width="7.875" style="13" customWidth="1"/>
    <col min="2335" max="2335" width="7.75" style="13" customWidth="1"/>
    <col min="2336" max="2339" width="6.5" style="13" customWidth="1"/>
    <col min="2340" max="2340" width="6.875" style="13" customWidth="1"/>
    <col min="2341" max="2341" width="9" style="13"/>
    <col min="2342" max="2342" width="6.125" style="13" customWidth="1"/>
    <col min="2343" max="2343" width="7.5" style="13" customWidth="1"/>
    <col min="2344" max="2344" width="7.625" style="13" customWidth="1"/>
    <col min="2345" max="2345" width="7.75" style="13" customWidth="1"/>
    <col min="2346" max="2346" width="10.125" style="13" bestFit="1" customWidth="1"/>
    <col min="2347" max="2347" width="12" style="13" customWidth="1"/>
    <col min="2348" max="2348" width="10.25" style="13" bestFit="1" customWidth="1"/>
    <col min="2349" max="2349" width="8.75" style="13" bestFit="1" customWidth="1"/>
    <col min="2350" max="2350" width="7.75" style="13" customWidth="1"/>
    <col min="2351" max="2351" width="9.125" style="13" customWidth="1"/>
    <col min="2352" max="2352" width="9.875" style="13" customWidth="1"/>
    <col min="2353" max="2353" width="7.75" style="13" customWidth="1"/>
    <col min="2354" max="2354" width="9.375" style="13" customWidth="1"/>
    <col min="2355" max="2355" width="9" style="13"/>
    <col min="2356" max="2356" width="5.875" style="13" customWidth="1"/>
    <col min="2357" max="2357" width="7.125" style="13" customWidth="1"/>
    <col min="2358" max="2358" width="8.125" style="13" customWidth="1"/>
    <col min="2359" max="2359" width="10.25" style="13" customWidth="1"/>
    <col min="2360" max="2580" width="9" style="13"/>
    <col min="2581" max="2581" width="36.875" style="13" bestFit="1" customWidth="1"/>
    <col min="2582" max="2582" width="7.125" style="13" customWidth="1"/>
    <col min="2583" max="2583" width="6" style="13" customWidth="1"/>
    <col min="2584" max="2584" width="5.75" style="13" customWidth="1"/>
    <col min="2585" max="2585" width="10.5" style="13" customWidth="1"/>
    <col min="2586" max="2586" width="7.5" style="13" customWidth="1"/>
    <col min="2587" max="2587" width="6.375" style="13" customWidth="1"/>
    <col min="2588" max="2588" width="6.5" style="13" customWidth="1"/>
    <col min="2589" max="2589" width="6.375" style="13" customWidth="1"/>
    <col min="2590" max="2590" width="7.875" style="13" customWidth="1"/>
    <col min="2591" max="2591" width="7.75" style="13" customWidth="1"/>
    <col min="2592" max="2595" width="6.5" style="13" customWidth="1"/>
    <col min="2596" max="2596" width="6.875" style="13" customWidth="1"/>
    <col min="2597" max="2597" width="9" style="13"/>
    <col min="2598" max="2598" width="6.125" style="13" customWidth="1"/>
    <col min="2599" max="2599" width="7.5" style="13" customWidth="1"/>
    <col min="2600" max="2600" width="7.625" style="13" customWidth="1"/>
    <col min="2601" max="2601" width="7.75" style="13" customWidth="1"/>
    <col min="2602" max="2602" width="10.125" style="13" bestFit="1" customWidth="1"/>
    <col min="2603" max="2603" width="12" style="13" customWidth="1"/>
    <col min="2604" max="2604" width="10.25" style="13" bestFit="1" customWidth="1"/>
    <col min="2605" max="2605" width="8.75" style="13" bestFit="1" customWidth="1"/>
    <col min="2606" max="2606" width="7.75" style="13" customWidth="1"/>
    <col min="2607" max="2607" width="9.125" style="13" customWidth="1"/>
    <col min="2608" max="2608" width="9.875" style="13" customWidth="1"/>
    <col min="2609" max="2609" width="7.75" style="13" customWidth="1"/>
    <col min="2610" max="2610" width="9.375" style="13" customWidth="1"/>
    <col min="2611" max="2611" width="9" style="13"/>
    <col min="2612" max="2612" width="5.875" style="13" customWidth="1"/>
    <col min="2613" max="2613" width="7.125" style="13" customWidth="1"/>
    <col min="2614" max="2614" width="8.125" style="13" customWidth="1"/>
    <col min="2615" max="2615" width="10.25" style="13" customWidth="1"/>
    <col min="2616" max="2836" width="9" style="13"/>
    <col min="2837" max="2837" width="36.875" style="13" bestFit="1" customWidth="1"/>
    <col min="2838" max="2838" width="7.125" style="13" customWidth="1"/>
    <col min="2839" max="2839" width="6" style="13" customWidth="1"/>
    <col min="2840" max="2840" width="5.75" style="13" customWidth="1"/>
    <col min="2841" max="2841" width="10.5" style="13" customWidth="1"/>
    <col min="2842" max="2842" width="7.5" style="13" customWidth="1"/>
    <col min="2843" max="2843" width="6.375" style="13" customWidth="1"/>
    <col min="2844" max="2844" width="6.5" style="13" customWidth="1"/>
    <col min="2845" max="2845" width="6.375" style="13" customWidth="1"/>
    <col min="2846" max="2846" width="7.875" style="13" customWidth="1"/>
    <col min="2847" max="2847" width="7.75" style="13" customWidth="1"/>
    <col min="2848" max="2851" width="6.5" style="13" customWidth="1"/>
    <col min="2852" max="2852" width="6.875" style="13" customWidth="1"/>
    <col min="2853" max="2853" width="9" style="13"/>
    <col min="2854" max="2854" width="6.125" style="13" customWidth="1"/>
    <col min="2855" max="2855" width="7.5" style="13" customWidth="1"/>
    <col min="2856" max="2856" width="7.625" style="13" customWidth="1"/>
    <col min="2857" max="2857" width="7.75" style="13" customWidth="1"/>
    <col min="2858" max="2858" width="10.125" style="13" bestFit="1" customWidth="1"/>
    <col min="2859" max="2859" width="12" style="13" customWidth="1"/>
    <col min="2860" max="2860" width="10.25" style="13" bestFit="1" customWidth="1"/>
    <col min="2861" max="2861" width="8.75" style="13" bestFit="1" customWidth="1"/>
    <col min="2862" max="2862" width="7.75" style="13" customWidth="1"/>
    <col min="2863" max="2863" width="9.125" style="13" customWidth="1"/>
    <col min="2864" max="2864" width="9.875" style="13" customWidth="1"/>
    <col min="2865" max="2865" width="7.75" style="13" customWidth="1"/>
    <col min="2866" max="2866" width="9.375" style="13" customWidth="1"/>
    <col min="2867" max="2867" width="9" style="13"/>
    <col min="2868" max="2868" width="5.875" style="13" customWidth="1"/>
    <col min="2869" max="2869" width="7.125" style="13" customWidth="1"/>
    <col min="2870" max="2870" width="8.125" style="13" customWidth="1"/>
    <col min="2871" max="2871" width="10.25" style="13" customWidth="1"/>
    <col min="2872" max="3092" width="9" style="13"/>
    <col min="3093" max="3093" width="36.875" style="13" bestFit="1" customWidth="1"/>
    <col min="3094" max="3094" width="7.125" style="13" customWidth="1"/>
    <col min="3095" max="3095" width="6" style="13" customWidth="1"/>
    <col min="3096" max="3096" width="5.75" style="13" customWidth="1"/>
    <col min="3097" max="3097" width="10.5" style="13" customWidth="1"/>
    <col min="3098" max="3098" width="7.5" style="13" customWidth="1"/>
    <col min="3099" max="3099" width="6.375" style="13" customWidth="1"/>
    <col min="3100" max="3100" width="6.5" style="13" customWidth="1"/>
    <col min="3101" max="3101" width="6.375" style="13" customWidth="1"/>
    <col min="3102" max="3102" width="7.875" style="13" customWidth="1"/>
    <col min="3103" max="3103" width="7.75" style="13" customWidth="1"/>
    <col min="3104" max="3107" width="6.5" style="13" customWidth="1"/>
    <col min="3108" max="3108" width="6.875" style="13" customWidth="1"/>
    <col min="3109" max="3109" width="9" style="13"/>
    <col min="3110" max="3110" width="6.125" style="13" customWidth="1"/>
    <col min="3111" max="3111" width="7.5" style="13" customWidth="1"/>
    <col min="3112" max="3112" width="7.625" style="13" customWidth="1"/>
    <col min="3113" max="3113" width="7.75" style="13" customWidth="1"/>
    <col min="3114" max="3114" width="10.125" style="13" bestFit="1" customWidth="1"/>
    <col min="3115" max="3115" width="12" style="13" customWidth="1"/>
    <col min="3116" max="3116" width="10.25" style="13" bestFit="1" customWidth="1"/>
    <col min="3117" max="3117" width="8.75" style="13" bestFit="1" customWidth="1"/>
    <col min="3118" max="3118" width="7.75" style="13" customWidth="1"/>
    <col min="3119" max="3119" width="9.125" style="13" customWidth="1"/>
    <col min="3120" max="3120" width="9.875" style="13" customWidth="1"/>
    <col min="3121" max="3121" width="7.75" style="13" customWidth="1"/>
    <col min="3122" max="3122" width="9.375" style="13" customWidth="1"/>
    <col min="3123" max="3123" width="9" style="13"/>
    <col min="3124" max="3124" width="5.875" style="13" customWidth="1"/>
    <col min="3125" max="3125" width="7.125" style="13" customWidth="1"/>
    <col min="3126" max="3126" width="8.125" style="13" customWidth="1"/>
    <col min="3127" max="3127" width="10.25" style="13" customWidth="1"/>
    <col min="3128" max="3348" width="9" style="13"/>
    <col min="3349" max="3349" width="36.875" style="13" bestFit="1" customWidth="1"/>
    <col min="3350" max="3350" width="7.125" style="13" customWidth="1"/>
    <col min="3351" max="3351" width="6" style="13" customWidth="1"/>
    <col min="3352" max="3352" width="5.75" style="13" customWidth="1"/>
    <col min="3353" max="3353" width="10.5" style="13" customWidth="1"/>
    <col min="3354" max="3354" width="7.5" style="13" customWidth="1"/>
    <col min="3355" max="3355" width="6.375" style="13" customWidth="1"/>
    <col min="3356" max="3356" width="6.5" style="13" customWidth="1"/>
    <col min="3357" max="3357" width="6.375" style="13" customWidth="1"/>
    <col min="3358" max="3358" width="7.875" style="13" customWidth="1"/>
    <col min="3359" max="3359" width="7.75" style="13" customWidth="1"/>
    <col min="3360" max="3363" width="6.5" style="13" customWidth="1"/>
    <col min="3364" max="3364" width="6.875" style="13" customWidth="1"/>
    <col min="3365" max="3365" width="9" style="13"/>
    <col min="3366" max="3366" width="6.125" style="13" customWidth="1"/>
    <col min="3367" max="3367" width="7.5" style="13" customWidth="1"/>
    <col min="3368" max="3368" width="7.625" style="13" customWidth="1"/>
    <col min="3369" max="3369" width="7.75" style="13" customWidth="1"/>
    <col min="3370" max="3370" width="10.125" style="13" bestFit="1" customWidth="1"/>
    <col min="3371" max="3371" width="12" style="13" customWidth="1"/>
    <col min="3372" max="3372" width="10.25" style="13" bestFit="1" customWidth="1"/>
    <col min="3373" max="3373" width="8.75" style="13" bestFit="1" customWidth="1"/>
    <col min="3374" max="3374" width="7.75" style="13" customWidth="1"/>
    <col min="3375" max="3375" width="9.125" style="13" customWidth="1"/>
    <col min="3376" max="3376" width="9.875" style="13" customWidth="1"/>
    <col min="3377" max="3377" width="7.75" style="13" customWidth="1"/>
    <col min="3378" max="3378" width="9.375" style="13" customWidth="1"/>
    <col min="3379" max="3379" width="9" style="13"/>
    <col min="3380" max="3380" width="5.875" style="13" customWidth="1"/>
    <col min="3381" max="3381" width="7.125" style="13" customWidth="1"/>
    <col min="3382" max="3382" width="8.125" style="13" customWidth="1"/>
    <col min="3383" max="3383" width="10.25" style="13" customWidth="1"/>
    <col min="3384" max="3604" width="9" style="13"/>
    <col min="3605" max="3605" width="36.875" style="13" bestFit="1" customWidth="1"/>
    <col min="3606" max="3606" width="7.125" style="13" customWidth="1"/>
    <col min="3607" max="3607" width="6" style="13" customWidth="1"/>
    <col min="3608" max="3608" width="5.75" style="13" customWidth="1"/>
    <col min="3609" max="3609" width="10.5" style="13" customWidth="1"/>
    <col min="3610" max="3610" width="7.5" style="13" customWidth="1"/>
    <col min="3611" max="3611" width="6.375" style="13" customWidth="1"/>
    <col min="3612" max="3612" width="6.5" style="13" customWidth="1"/>
    <col min="3613" max="3613" width="6.375" style="13" customWidth="1"/>
    <col min="3614" max="3614" width="7.875" style="13" customWidth="1"/>
    <col min="3615" max="3615" width="7.75" style="13" customWidth="1"/>
    <col min="3616" max="3619" width="6.5" style="13" customWidth="1"/>
    <col min="3620" max="3620" width="6.875" style="13" customWidth="1"/>
    <col min="3621" max="3621" width="9" style="13"/>
    <col min="3622" max="3622" width="6.125" style="13" customWidth="1"/>
    <col min="3623" max="3623" width="7.5" style="13" customWidth="1"/>
    <col min="3624" max="3624" width="7.625" style="13" customWidth="1"/>
    <col min="3625" max="3625" width="7.75" style="13" customWidth="1"/>
    <col min="3626" max="3626" width="10.125" style="13" bestFit="1" customWidth="1"/>
    <col min="3627" max="3627" width="12" style="13" customWidth="1"/>
    <col min="3628" max="3628" width="10.25" style="13" bestFit="1" customWidth="1"/>
    <col min="3629" max="3629" width="8.75" style="13" bestFit="1" customWidth="1"/>
    <col min="3630" max="3630" width="7.75" style="13" customWidth="1"/>
    <col min="3631" max="3631" width="9.125" style="13" customWidth="1"/>
    <col min="3632" max="3632" width="9.875" style="13" customWidth="1"/>
    <col min="3633" max="3633" width="7.75" style="13" customWidth="1"/>
    <col min="3634" max="3634" width="9.375" style="13" customWidth="1"/>
    <col min="3635" max="3635" width="9" style="13"/>
    <col min="3636" max="3636" width="5.875" style="13" customWidth="1"/>
    <col min="3637" max="3637" width="7.125" style="13" customWidth="1"/>
    <col min="3638" max="3638" width="8.125" style="13" customWidth="1"/>
    <col min="3639" max="3639" width="10.25" style="13" customWidth="1"/>
    <col min="3640" max="3860" width="9" style="13"/>
    <col min="3861" max="3861" width="36.875" style="13" bestFit="1" customWidth="1"/>
    <col min="3862" max="3862" width="7.125" style="13" customWidth="1"/>
    <col min="3863" max="3863" width="6" style="13" customWidth="1"/>
    <col min="3864" max="3864" width="5.75" style="13" customWidth="1"/>
    <col min="3865" max="3865" width="10.5" style="13" customWidth="1"/>
    <col min="3866" max="3866" width="7.5" style="13" customWidth="1"/>
    <col min="3867" max="3867" width="6.375" style="13" customWidth="1"/>
    <col min="3868" max="3868" width="6.5" style="13" customWidth="1"/>
    <col min="3869" max="3869" width="6.375" style="13" customWidth="1"/>
    <col min="3870" max="3870" width="7.875" style="13" customWidth="1"/>
    <col min="3871" max="3871" width="7.75" style="13" customWidth="1"/>
    <col min="3872" max="3875" width="6.5" style="13" customWidth="1"/>
    <col min="3876" max="3876" width="6.875" style="13" customWidth="1"/>
    <col min="3877" max="3877" width="9" style="13"/>
    <col min="3878" max="3878" width="6.125" style="13" customWidth="1"/>
    <col min="3879" max="3879" width="7.5" style="13" customWidth="1"/>
    <col min="3880" max="3880" width="7.625" style="13" customWidth="1"/>
    <col min="3881" max="3881" width="7.75" style="13" customWidth="1"/>
    <col min="3882" max="3882" width="10.125" style="13" bestFit="1" customWidth="1"/>
    <col min="3883" max="3883" width="12" style="13" customWidth="1"/>
    <col min="3884" max="3884" width="10.25" style="13" bestFit="1" customWidth="1"/>
    <col min="3885" max="3885" width="8.75" style="13" bestFit="1" customWidth="1"/>
    <col min="3886" max="3886" width="7.75" style="13" customWidth="1"/>
    <col min="3887" max="3887" width="9.125" style="13" customWidth="1"/>
    <col min="3888" max="3888" width="9.875" style="13" customWidth="1"/>
    <col min="3889" max="3889" width="7.75" style="13" customWidth="1"/>
    <col min="3890" max="3890" width="9.375" style="13" customWidth="1"/>
    <col min="3891" max="3891" width="9" style="13"/>
    <col min="3892" max="3892" width="5.875" style="13" customWidth="1"/>
    <col min="3893" max="3893" width="7.125" style="13" customWidth="1"/>
    <col min="3894" max="3894" width="8.125" style="13" customWidth="1"/>
    <col min="3895" max="3895" width="10.25" style="13" customWidth="1"/>
    <col min="3896" max="4116" width="9" style="13"/>
    <col min="4117" max="4117" width="36.875" style="13" bestFit="1" customWidth="1"/>
    <col min="4118" max="4118" width="7.125" style="13" customWidth="1"/>
    <col min="4119" max="4119" width="6" style="13" customWidth="1"/>
    <col min="4120" max="4120" width="5.75" style="13" customWidth="1"/>
    <col min="4121" max="4121" width="10.5" style="13" customWidth="1"/>
    <col min="4122" max="4122" width="7.5" style="13" customWidth="1"/>
    <col min="4123" max="4123" width="6.375" style="13" customWidth="1"/>
    <col min="4124" max="4124" width="6.5" style="13" customWidth="1"/>
    <col min="4125" max="4125" width="6.375" style="13" customWidth="1"/>
    <col min="4126" max="4126" width="7.875" style="13" customWidth="1"/>
    <col min="4127" max="4127" width="7.75" style="13" customWidth="1"/>
    <col min="4128" max="4131" width="6.5" style="13" customWidth="1"/>
    <col min="4132" max="4132" width="6.875" style="13" customWidth="1"/>
    <col min="4133" max="4133" width="9" style="13"/>
    <col min="4134" max="4134" width="6.125" style="13" customWidth="1"/>
    <col min="4135" max="4135" width="7.5" style="13" customWidth="1"/>
    <col min="4136" max="4136" width="7.625" style="13" customWidth="1"/>
    <col min="4137" max="4137" width="7.75" style="13" customWidth="1"/>
    <col min="4138" max="4138" width="10.125" style="13" bestFit="1" customWidth="1"/>
    <col min="4139" max="4139" width="12" style="13" customWidth="1"/>
    <col min="4140" max="4140" width="10.25" style="13" bestFit="1" customWidth="1"/>
    <col min="4141" max="4141" width="8.75" style="13" bestFit="1" customWidth="1"/>
    <col min="4142" max="4142" width="7.75" style="13" customWidth="1"/>
    <col min="4143" max="4143" width="9.125" style="13" customWidth="1"/>
    <col min="4144" max="4144" width="9.875" style="13" customWidth="1"/>
    <col min="4145" max="4145" width="7.75" style="13" customWidth="1"/>
    <col min="4146" max="4146" width="9.375" style="13" customWidth="1"/>
    <col min="4147" max="4147" width="9" style="13"/>
    <col min="4148" max="4148" width="5.875" style="13" customWidth="1"/>
    <col min="4149" max="4149" width="7.125" style="13" customWidth="1"/>
    <col min="4150" max="4150" width="8.125" style="13" customWidth="1"/>
    <col min="4151" max="4151" width="10.25" style="13" customWidth="1"/>
    <col min="4152" max="4372" width="9" style="13"/>
    <col min="4373" max="4373" width="36.875" style="13" bestFit="1" customWidth="1"/>
    <col min="4374" max="4374" width="7.125" style="13" customWidth="1"/>
    <col min="4375" max="4375" width="6" style="13" customWidth="1"/>
    <col min="4376" max="4376" width="5.75" style="13" customWidth="1"/>
    <col min="4377" max="4377" width="10.5" style="13" customWidth="1"/>
    <col min="4378" max="4378" width="7.5" style="13" customWidth="1"/>
    <col min="4379" max="4379" width="6.375" style="13" customWidth="1"/>
    <col min="4380" max="4380" width="6.5" style="13" customWidth="1"/>
    <col min="4381" max="4381" width="6.375" style="13" customWidth="1"/>
    <col min="4382" max="4382" width="7.875" style="13" customWidth="1"/>
    <col min="4383" max="4383" width="7.75" style="13" customWidth="1"/>
    <col min="4384" max="4387" width="6.5" style="13" customWidth="1"/>
    <col min="4388" max="4388" width="6.875" style="13" customWidth="1"/>
    <col min="4389" max="4389" width="9" style="13"/>
    <col min="4390" max="4390" width="6.125" style="13" customWidth="1"/>
    <col min="4391" max="4391" width="7.5" style="13" customWidth="1"/>
    <col min="4392" max="4392" width="7.625" style="13" customWidth="1"/>
    <col min="4393" max="4393" width="7.75" style="13" customWidth="1"/>
    <col min="4394" max="4394" width="10.125" style="13" bestFit="1" customWidth="1"/>
    <col min="4395" max="4395" width="12" style="13" customWidth="1"/>
    <col min="4396" max="4396" width="10.25" style="13" bestFit="1" customWidth="1"/>
    <col min="4397" max="4397" width="8.75" style="13" bestFit="1" customWidth="1"/>
    <col min="4398" max="4398" width="7.75" style="13" customWidth="1"/>
    <col min="4399" max="4399" width="9.125" style="13" customWidth="1"/>
    <col min="4400" max="4400" width="9.875" style="13" customWidth="1"/>
    <col min="4401" max="4401" width="7.75" style="13" customWidth="1"/>
    <col min="4402" max="4402" width="9.375" style="13" customWidth="1"/>
    <col min="4403" max="4403" width="9" style="13"/>
    <col min="4404" max="4404" width="5.875" style="13" customWidth="1"/>
    <col min="4405" max="4405" width="7.125" style="13" customWidth="1"/>
    <col min="4406" max="4406" width="8.125" style="13" customWidth="1"/>
    <col min="4407" max="4407" width="10.25" style="13" customWidth="1"/>
    <col min="4408" max="4628" width="9" style="13"/>
    <col min="4629" max="4629" width="36.875" style="13" bestFit="1" customWidth="1"/>
    <col min="4630" max="4630" width="7.125" style="13" customWidth="1"/>
    <col min="4631" max="4631" width="6" style="13" customWidth="1"/>
    <col min="4632" max="4632" width="5.75" style="13" customWidth="1"/>
    <col min="4633" max="4633" width="10.5" style="13" customWidth="1"/>
    <col min="4634" max="4634" width="7.5" style="13" customWidth="1"/>
    <col min="4635" max="4635" width="6.375" style="13" customWidth="1"/>
    <col min="4636" max="4636" width="6.5" style="13" customWidth="1"/>
    <col min="4637" max="4637" width="6.375" style="13" customWidth="1"/>
    <col min="4638" max="4638" width="7.875" style="13" customWidth="1"/>
    <col min="4639" max="4639" width="7.75" style="13" customWidth="1"/>
    <col min="4640" max="4643" width="6.5" style="13" customWidth="1"/>
    <col min="4644" max="4644" width="6.875" style="13" customWidth="1"/>
    <col min="4645" max="4645" width="9" style="13"/>
    <col min="4646" max="4646" width="6.125" style="13" customWidth="1"/>
    <col min="4647" max="4647" width="7.5" style="13" customWidth="1"/>
    <col min="4648" max="4648" width="7.625" style="13" customWidth="1"/>
    <col min="4649" max="4649" width="7.75" style="13" customWidth="1"/>
    <col min="4650" max="4650" width="10.125" style="13" bestFit="1" customWidth="1"/>
    <col min="4651" max="4651" width="12" style="13" customWidth="1"/>
    <col min="4652" max="4652" width="10.25" style="13" bestFit="1" customWidth="1"/>
    <col min="4653" max="4653" width="8.75" style="13" bestFit="1" customWidth="1"/>
    <col min="4654" max="4654" width="7.75" style="13" customWidth="1"/>
    <col min="4655" max="4655" width="9.125" style="13" customWidth="1"/>
    <col min="4656" max="4656" width="9.875" style="13" customWidth="1"/>
    <col min="4657" max="4657" width="7.75" style="13" customWidth="1"/>
    <col min="4658" max="4658" width="9.375" style="13" customWidth="1"/>
    <col min="4659" max="4659" width="9" style="13"/>
    <col min="4660" max="4660" width="5.875" style="13" customWidth="1"/>
    <col min="4661" max="4661" width="7.125" style="13" customWidth="1"/>
    <col min="4662" max="4662" width="8.125" style="13" customWidth="1"/>
    <col min="4663" max="4663" width="10.25" style="13" customWidth="1"/>
    <col min="4664" max="4884" width="9" style="13"/>
    <col min="4885" max="4885" width="36.875" style="13" bestFit="1" customWidth="1"/>
    <col min="4886" max="4886" width="7.125" style="13" customWidth="1"/>
    <col min="4887" max="4887" width="6" style="13" customWidth="1"/>
    <col min="4888" max="4888" width="5.75" style="13" customWidth="1"/>
    <col min="4889" max="4889" width="10.5" style="13" customWidth="1"/>
    <col min="4890" max="4890" width="7.5" style="13" customWidth="1"/>
    <col min="4891" max="4891" width="6.375" style="13" customWidth="1"/>
    <col min="4892" max="4892" width="6.5" style="13" customWidth="1"/>
    <col min="4893" max="4893" width="6.375" style="13" customWidth="1"/>
    <col min="4894" max="4894" width="7.875" style="13" customWidth="1"/>
    <col min="4895" max="4895" width="7.75" style="13" customWidth="1"/>
    <col min="4896" max="4899" width="6.5" style="13" customWidth="1"/>
    <col min="4900" max="4900" width="6.875" style="13" customWidth="1"/>
    <col min="4901" max="4901" width="9" style="13"/>
    <col min="4902" max="4902" width="6.125" style="13" customWidth="1"/>
    <col min="4903" max="4903" width="7.5" style="13" customWidth="1"/>
    <col min="4904" max="4904" width="7.625" style="13" customWidth="1"/>
    <col min="4905" max="4905" width="7.75" style="13" customWidth="1"/>
    <col min="4906" max="4906" width="10.125" style="13" bestFit="1" customWidth="1"/>
    <col min="4907" max="4907" width="12" style="13" customWidth="1"/>
    <col min="4908" max="4908" width="10.25" style="13" bestFit="1" customWidth="1"/>
    <col min="4909" max="4909" width="8.75" style="13" bestFit="1" customWidth="1"/>
    <col min="4910" max="4910" width="7.75" style="13" customWidth="1"/>
    <col min="4911" max="4911" width="9.125" style="13" customWidth="1"/>
    <col min="4912" max="4912" width="9.875" style="13" customWidth="1"/>
    <col min="4913" max="4913" width="7.75" style="13" customWidth="1"/>
    <col min="4914" max="4914" width="9.375" style="13" customWidth="1"/>
    <col min="4915" max="4915" width="9" style="13"/>
    <col min="4916" max="4916" width="5.875" style="13" customWidth="1"/>
    <col min="4917" max="4917" width="7.125" style="13" customWidth="1"/>
    <col min="4918" max="4918" width="8.125" style="13" customWidth="1"/>
    <col min="4919" max="4919" width="10.25" style="13" customWidth="1"/>
    <col min="4920" max="5140" width="9" style="13"/>
    <col min="5141" max="5141" width="36.875" style="13" bestFit="1" customWidth="1"/>
    <col min="5142" max="5142" width="7.125" style="13" customWidth="1"/>
    <col min="5143" max="5143" width="6" style="13" customWidth="1"/>
    <col min="5144" max="5144" width="5.75" style="13" customWidth="1"/>
    <col min="5145" max="5145" width="10.5" style="13" customWidth="1"/>
    <col min="5146" max="5146" width="7.5" style="13" customWidth="1"/>
    <col min="5147" max="5147" width="6.375" style="13" customWidth="1"/>
    <col min="5148" max="5148" width="6.5" style="13" customWidth="1"/>
    <col min="5149" max="5149" width="6.375" style="13" customWidth="1"/>
    <col min="5150" max="5150" width="7.875" style="13" customWidth="1"/>
    <col min="5151" max="5151" width="7.75" style="13" customWidth="1"/>
    <col min="5152" max="5155" width="6.5" style="13" customWidth="1"/>
    <col min="5156" max="5156" width="6.875" style="13" customWidth="1"/>
    <col min="5157" max="5157" width="9" style="13"/>
    <col min="5158" max="5158" width="6.125" style="13" customWidth="1"/>
    <col min="5159" max="5159" width="7.5" style="13" customWidth="1"/>
    <col min="5160" max="5160" width="7.625" style="13" customWidth="1"/>
    <col min="5161" max="5161" width="7.75" style="13" customWidth="1"/>
    <col min="5162" max="5162" width="10.125" style="13" bestFit="1" customWidth="1"/>
    <col min="5163" max="5163" width="12" style="13" customWidth="1"/>
    <col min="5164" max="5164" width="10.25" style="13" bestFit="1" customWidth="1"/>
    <col min="5165" max="5165" width="8.75" style="13" bestFit="1" customWidth="1"/>
    <col min="5166" max="5166" width="7.75" style="13" customWidth="1"/>
    <col min="5167" max="5167" width="9.125" style="13" customWidth="1"/>
    <col min="5168" max="5168" width="9.875" style="13" customWidth="1"/>
    <col min="5169" max="5169" width="7.75" style="13" customWidth="1"/>
    <col min="5170" max="5170" width="9.375" style="13" customWidth="1"/>
    <col min="5171" max="5171" width="9" style="13"/>
    <col min="5172" max="5172" width="5.875" style="13" customWidth="1"/>
    <col min="5173" max="5173" width="7.125" style="13" customWidth="1"/>
    <col min="5174" max="5174" width="8.125" style="13" customWidth="1"/>
    <col min="5175" max="5175" width="10.25" style="13" customWidth="1"/>
    <col min="5176" max="5396" width="9" style="13"/>
    <col min="5397" max="5397" width="36.875" style="13" bestFit="1" customWidth="1"/>
    <col min="5398" max="5398" width="7.125" style="13" customWidth="1"/>
    <col min="5399" max="5399" width="6" style="13" customWidth="1"/>
    <col min="5400" max="5400" width="5.75" style="13" customWidth="1"/>
    <col min="5401" max="5401" width="10.5" style="13" customWidth="1"/>
    <col min="5402" max="5402" width="7.5" style="13" customWidth="1"/>
    <col min="5403" max="5403" width="6.375" style="13" customWidth="1"/>
    <col min="5404" max="5404" width="6.5" style="13" customWidth="1"/>
    <col min="5405" max="5405" width="6.375" style="13" customWidth="1"/>
    <col min="5406" max="5406" width="7.875" style="13" customWidth="1"/>
    <col min="5407" max="5407" width="7.75" style="13" customWidth="1"/>
    <col min="5408" max="5411" width="6.5" style="13" customWidth="1"/>
    <col min="5412" max="5412" width="6.875" style="13" customWidth="1"/>
    <col min="5413" max="5413" width="9" style="13"/>
    <col min="5414" max="5414" width="6.125" style="13" customWidth="1"/>
    <col min="5415" max="5415" width="7.5" style="13" customWidth="1"/>
    <col min="5416" max="5416" width="7.625" style="13" customWidth="1"/>
    <col min="5417" max="5417" width="7.75" style="13" customWidth="1"/>
    <col min="5418" max="5418" width="10.125" style="13" bestFit="1" customWidth="1"/>
    <col min="5419" max="5419" width="12" style="13" customWidth="1"/>
    <col min="5420" max="5420" width="10.25" style="13" bestFit="1" customWidth="1"/>
    <col min="5421" max="5421" width="8.75" style="13" bestFit="1" customWidth="1"/>
    <col min="5422" max="5422" width="7.75" style="13" customWidth="1"/>
    <col min="5423" max="5423" width="9.125" style="13" customWidth="1"/>
    <col min="5424" max="5424" width="9.875" style="13" customWidth="1"/>
    <col min="5425" max="5425" width="7.75" style="13" customWidth="1"/>
    <col min="5426" max="5426" width="9.375" style="13" customWidth="1"/>
    <col min="5427" max="5427" width="9" style="13"/>
    <col min="5428" max="5428" width="5.875" style="13" customWidth="1"/>
    <col min="5429" max="5429" width="7.125" style="13" customWidth="1"/>
    <col min="5430" max="5430" width="8.125" style="13" customWidth="1"/>
    <col min="5431" max="5431" width="10.25" style="13" customWidth="1"/>
    <col min="5432" max="5652" width="9" style="13"/>
    <col min="5653" max="5653" width="36.875" style="13" bestFit="1" customWidth="1"/>
    <col min="5654" max="5654" width="7.125" style="13" customWidth="1"/>
    <col min="5655" max="5655" width="6" style="13" customWidth="1"/>
    <col min="5656" max="5656" width="5.75" style="13" customWidth="1"/>
    <col min="5657" max="5657" width="10.5" style="13" customWidth="1"/>
    <col min="5658" max="5658" width="7.5" style="13" customWidth="1"/>
    <col min="5659" max="5659" width="6.375" style="13" customWidth="1"/>
    <col min="5660" max="5660" width="6.5" style="13" customWidth="1"/>
    <col min="5661" max="5661" width="6.375" style="13" customWidth="1"/>
    <col min="5662" max="5662" width="7.875" style="13" customWidth="1"/>
    <col min="5663" max="5663" width="7.75" style="13" customWidth="1"/>
    <col min="5664" max="5667" width="6.5" style="13" customWidth="1"/>
    <col min="5668" max="5668" width="6.875" style="13" customWidth="1"/>
    <col min="5669" max="5669" width="9" style="13"/>
    <col min="5670" max="5670" width="6.125" style="13" customWidth="1"/>
    <col min="5671" max="5671" width="7.5" style="13" customWidth="1"/>
    <col min="5672" max="5672" width="7.625" style="13" customWidth="1"/>
    <col min="5673" max="5673" width="7.75" style="13" customWidth="1"/>
    <col min="5674" max="5674" width="10.125" style="13" bestFit="1" customWidth="1"/>
    <col min="5675" max="5675" width="12" style="13" customWidth="1"/>
    <col min="5676" max="5676" width="10.25" style="13" bestFit="1" customWidth="1"/>
    <col min="5677" max="5677" width="8.75" style="13" bestFit="1" customWidth="1"/>
    <col min="5678" max="5678" width="7.75" style="13" customWidth="1"/>
    <col min="5679" max="5679" width="9.125" style="13" customWidth="1"/>
    <col min="5680" max="5680" width="9.875" style="13" customWidth="1"/>
    <col min="5681" max="5681" width="7.75" style="13" customWidth="1"/>
    <col min="5682" max="5682" width="9.375" style="13" customWidth="1"/>
    <col min="5683" max="5683" width="9" style="13"/>
    <col min="5684" max="5684" width="5.875" style="13" customWidth="1"/>
    <col min="5685" max="5685" width="7.125" style="13" customWidth="1"/>
    <col min="5686" max="5686" width="8.125" style="13" customWidth="1"/>
    <col min="5687" max="5687" width="10.25" style="13" customWidth="1"/>
    <col min="5688" max="5908" width="9" style="13"/>
    <col min="5909" max="5909" width="36.875" style="13" bestFit="1" customWidth="1"/>
    <col min="5910" max="5910" width="7.125" style="13" customWidth="1"/>
    <col min="5911" max="5911" width="6" style="13" customWidth="1"/>
    <col min="5912" max="5912" width="5.75" style="13" customWidth="1"/>
    <col min="5913" max="5913" width="10.5" style="13" customWidth="1"/>
    <col min="5914" max="5914" width="7.5" style="13" customWidth="1"/>
    <col min="5915" max="5915" width="6.375" style="13" customWidth="1"/>
    <col min="5916" max="5916" width="6.5" style="13" customWidth="1"/>
    <col min="5917" max="5917" width="6.375" style="13" customWidth="1"/>
    <col min="5918" max="5918" width="7.875" style="13" customWidth="1"/>
    <col min="5919" max="5919" width="7.75" style="13" customWidth="1"/>
    <col min="5920" max="5923" width="6.5" style="13" customWidth="1"/>
    <col min="5924" max="5924" width="6.875" style="13" customWidth="1"/>
    <col min="5925" max="5925" width="9" style="13"/>
    <col min="5926" max="5926" width="6.125" style="13" customWidth="1"/>
    <col min="5927" max="5927" width="7.5" style="13" customWidth="1"/>
    <col min="5928" max="5928" width="7.625" style="13" customWidth="1"/>
    <col min="5929" max="5929" width="7.75" style="13" customWidth="1"/>
    <col min="5930" max="5930" width="10.125" style="13" bestFit="1" customWidth="1"/>
    <col min="5931" max="5931" width="12" style="13" customWidth="1"/>
    <col min="5932" max="5932" width="10.25" style="13" bestFit="1" customWidth="1"/>
    <col min="5933" max="5933" width="8.75" style="13" bestFit="1" customWidth="1"/>
    <col min="5934" max="5934" width="7.75" style="13" customWidth="1"/>
    <col min="5935" max="5935" width="9.125" style="13" customWidth="1"/>
    <col min="5936" max="5936" width="9.875" style="13" customWidth="1"/>
    <col min="5937" max="5937" width="7.75" style="13" customWidth="1"/>
    <col min="5938" max="5938" width="9.375" style="13" customWidth="1"/>
    <col min="5939" max="5939" width="9" style="13"/>
    <col min="5940" max="5940" width="5.875" style="13" customWidth="1"/>
    <col min="5941" max="5941" width="7.125" style="13" customWidth="1"/>
    <col min="5942" max="5942" width="8.125" style="13" customWidth="1"/>
    <col min="5943" max="5943" width="10.25" style="13" customWidth="1"/>
    <col min="5944" max="6164" width="9" style="13"/>
    <col min="6165" max="6165" width="36.875" style="13" bestFit="1" customWidth="1"/>
    <col min="6166" max="6166" width="7.125" style="13" customWidth="1"/>
    <col min="6167" max="6167" width="6" style="13" customWidth="1"/>
    <col min="6168" max="6168" width="5.75" style="13" customWidth="1"/>
    <col min="6169" max="6169" width="10.5" style="13" customWidth="1"/>
    <col min="6170" max="6170" width="7.5" style="13" customWidth="1"/>
    <col min="6171" max="6171" width="6.375" style="13" customWidth="1"/>
    <col min="6172" max="6172" width="6.5" style="13" customWidth="1"/>
    <col min="6173" max="6173" width="6.375" style="13" customWidth="1"/>
    <col min="6174" max="6174" width="7.875" style="13" customWidth="1"/>
    <col min="6175" max="6175" width="7.75" style="13" customWidth="1"/>
    <col min="6176" max="6179" width="6.5" style="13" customWidth="1"/>
    <col min="6180" max="6180" width="6.875" style="13" customWidth="1"/>
    <col min="6181" max="6181" width="9" style="13"/>
    <col min="6182" max="6182" width="6.125" style="13" customWidth="1"/>
    <col min="6183" max="6183" width="7.5" style="13" customWidth="1"/>
    <col min="6184" max="6184" width="7.625" style="13" customWidth="1"/>
    <col min="6185" max="6185" width="7.75" style="13" customWidth="1"/>
    <col min="6186" max="6186" width="10.125" style="13" bestFit="1" customWidth="1"/>
    <col min="6187" max="6187" width="12" style="13" customWidth="1"/>
    <col min="6188" max="6188" width="10.25" style="13" bestFit="1" customWidth="1"/>
    <col min="6189" max="6189" width="8.75" style="13" bestFit="1" customWidth="1"/>
    <col min="6190" max="6190" width="7.75" style="13" customWidth="1"/>
    <col min="6191" max="6191" width="9.125" style="13" customWidth="1"/>
    <col min="6192" max="6192" width="9.875" style="13" customWidth="1"/>
    <col min="6193" max="6193" width="7.75" style="13" customWidth="1"/>
    <col min="6194" max="6194" width="9.375" style="13" customWidth="1"/>
    <col min="6195" max="6195" width="9" style="13"/>
    <col min="6196" max="6196" width="5.875" style="13" customWidth="1"/>
    <col min="6197" max="6197" width="7.125" style="13" customWidth="1"/>
    <col min="6198" max="6198" width="8.125" style="13" customWidth="1"/>
    <col min="6199" max="6199" width="10.25" style="13" customWidth="1"/>
    <col min="6200" max="6420" width="9" style="13"/>
    <col min="6421" max="6421" width="36.875" style="13" bestFit="1" customWidth="1"/>
    <col min="6422" max="6422" width="7.125" style="13" customWidth="1"/>
    <col min="6423" max="6423" width="6" style="13" customWidth="1"/>
    <col min="6424" max="6424" width="5.75" style="13" customWidth="1"/>
    <col min="6425" max="6425" width="10.5" style="13" customWidth="1"/>
    <col min="6426" max="6426" width="7.5" style="13" customWidth="1"/>
    <col min="6427" max="6427" width="6.375" style="13" customWidth="1"/>
    <col min="6428" max="6428" width="6.5" style="13" customWidth="1"/>
    <col min="6429" max="6429" width="6.375" style="13" customWidth="1"/>
    <col min="6430" max="6430" width="7.875" style="13" customWidth="1"/>
    <col min="6431" max="6431" width="7.75" style="13" customWidth="1"/>
    <col min="6432" max="6435" width="6.5" style="13" customWidth="1"/>
    <col min="6436" max="6436" width="6.875" style="13" customWidth="1"/>
    <col min="6437" max="6437" width="9" style="13"/>
    <col min="6438" max="6438" width="6.125" style="13" customWidth="1"/>
    <col min="6439" max="6439" width="7.5" style="13" customWidth="1"/>
    <col min="6440" max="6440" width="7.625" style="13" customWidth="1"/>
    <col min="6441" max="6441" width="7.75" style="13" customWidth="1"/>
    <col min="6442" max="6442" width="10.125" style="13" bestFit="1" customWidth="1"/>
    <col min="6443" max="6443" width="12" style="13" customWidth="1"/>
    <col min="6444" max="6444" width="10.25" style="13" bestFit="1" customWidth="1"/>
    <col min="6445" max="6445" width="8.75" style="13" bestFit="1" customWidth="1"/>
    <col min="6446" max="6446" width="7.75" style="13" customWidth="1"/>
    <col min="6447" max="6447" width="9.125" style="13" customWidth="1"/>
    <col min="6448" max="6448" width="9.875" style="13" customWidth="1"/>
    <col min="6449" max="6449" width="7.75" style="13" customWidth="1"/>
    <col min="6450" max="6450" width="9.375" style="13" customWidth="1"/>
    <col min="6451" max="6451" width="9" style="13"/>
    <col min="6452" max="6452" width="5.875" style="13" customWidth="1"/>
    <col min="6453" max="6453" width="7.125" style="13" customWidth="1"/>
    <col min="6454" max="6454" width="8.125" style="13" customWidth="1"/>
    <col min="6455" max="6455" width="10.25" style="13" customWidth="1"/>
    <col min="6456" max="6676" width="9" style="13"/>
    <col min="6677" max="6677" width="36.875" style="13" bestFit="1" customWidth="1"/>
    <col min="6678" max="6678" width="7.125" style="13" customWidth="1"/>
    <col min="6679" max="6679" width="6" style="13" customWidth="1"/>
    <col min="6680" max="6680" width="5.75" style="13" customWidth="1"/>
    <col min="6681" max="6681" width="10.5" style="13" customWidth="1"/>
    <col min="6682" max="6682" width="7.5" style="13" customWidth="1"/>
    <col min="6683" max="6683" width="6.375" style="13" customWidth="1"/>
    <col min="6684" max="6684" width="6.5" style="13" customWidth="1"/>
    <col min="6685" max="6685" width="6.375" style="13" customWidth="1"/>
    <col min="6686" max="6686" width="7.875" style="13" customWidth="1"/>
    <col min="6687" max="6687" width="7.75" style="13" customWidth="1"/>
    <col min="6688" max="6691" width="6.5" style="13" customWidth="1"/>
    <col min="6692" max="6692" width="6.875" style="13" customWidth="1"/>
    <col min="6693" max="6693" width="9" style="13"/>
    <col min="6694" max="6694" width="6.125" style="13" customWidth="1"/>
    <col min="6695" max="6695" width="7.5" style="13" customWidth="1"/>
    <col min="6696" max="6696" width="7.625" style="13" customWidth="1"/>
    <col min="6697" max="6697" width="7.75" style="13" customWidth="1"/>
    <col min="6698" max="6698" width="10.125" style="13" bestFit="1" customWidth="1"/>
    <col min="6699" max="6699" width="12" style="13" customWidth="1"/>
    <col min="6700" max="6700" width="10.25" style="13" bestFit="1" customWidth="1"/>
    <col min="6701" max="6701" width="8.75" style="13" bestFit="1" customWidth="1"/>
    <col min="6702" max="6702" width="7.75" style="13" customWidth="1"/>
    <col min="6703" max="6703" width="9.125" style="13" customWidth="1"/>
    <col min="6704" max="6704" width="9.875" style="13" customWidth="1"/>
    <col min="6705" max="6705" width="7.75" style="13" customWidth="1"/>
    <col min="6706" max="6706" width="9.375" style="13" customWidth="1"/>
    <col min="6707" max="6707" width="9" style="13"/>
    <col min="6708" max="6708" width="5.875" style="13" customWidth="1"/>
    <col min="6709" max="6709" width="7.125" style="13" customWidth="1"/>
    <col min="6710" max="6710" width="8.125" style="13" customWidth="1"/>
    <col min="6711" max="6711" width="10.25" style="13" customWidth="1"/>
    <col min="6712" max="6932" width="9" style="13"/>
    <col min="6933" max="6933" width="36.875" style="13" bestFit="1" customWidth="1"/>
    <col min="6934" max="6934" width="7.125" style="13" customWidth="1"/>
    <col min="6935" max="6935" width="6" style="13" customWidth="1"/>
    <col min="6936" max="6936" width="5.75" style="13" customWidth="1"/>
    <col min="6937" max="6937" width="10.5" style="13" customWidth="1"/>
    <col min="6938" max="6938" width="7.5" style="13" customWidth="1"/>
    <col min="6939" max="6939" width="6.375" style="13" customWidth="1"/>
    <col min="6940" max="6940" width="6.5" style="13" customWidth="1"/>
    <col min="6941" max="6941" width="6.375" style="13" customWidth="1"/>
    <col min="6942" max="6942" width="7.875" style="13" customWidth="1"/>
    <col min="6943" max="6943" width="7.75" style="13" customWidth="1"/>
    <col min="6944" max="6947" width="6.5" style="13" customWidth="1"/>
    <col min="6948" max="6948" width="6.875" style="13" customWidth="1"/>
    <col min="6949" max="6949" width="9" style="13"/>
    <col min="6950" max="6950" width="6.125" style="13" customWidth="1"/>
    <col min="6951" max="6951" width="7.5" style="13" customWidth="1"/>
    <col min="6952" max="6952" width="7.625" style="13" customWidth="1"/>
    <col min="6953" max="6953" width="7.75" style="13" customWidth="1"/>
    <col min="6954" max="6954" width="10.125" style="13" bestFit="1" customWidth="1"/>
    <col min="6955" max="6955" width="12" style="13" customWidth="1"/>
    <col min="6956" max="6956" width="10.25" style="13" bestFit="1" customWidth="1"/>
    <col min="6957" max="6957" width="8.75" style="13" bestFit="1" customWidth="1"/>
    <col min="6958" max="6958" width="7.75" style="13" customWidth="1"/>
    <col min="6959" max="6959" width="9.125" style="13" customWidth="1"/>
    <col min="6960" max="6960" width="9.875" style="13" customWidth="1"/>
    <col min="6961" max="6961" width="7.75" style="13" customWidth="1"/>
    <col min="6962" max="6962" width="9.375" style="13" customWidth="1"/>
    <col min="6963" max="6963" width="9" style="13"/>
    <col min="6964" max="6964" width="5.875" style="13" customWidth="1"/>
    <col min="6965" max="6965" width="7.125" style="13" customWidth="1"/>
    <col min="6966" max="6966" width="8.125" style="13" customWidth="1"/>
    <col min="6967" max="6967" width="10.25" style="13" customWidth="1"/>
    <col min="6968" max="7188" width="9" style="13"/>
    <col min="7189" max="7189" width="36.875" style="13" bestFit="1" customWidth="1"/>
    <col min="7190" max="7190" width="7.125" style="13" customWidth="1"/>
    <col min="7191" max="7191" width="6" style="13" customWidth="1"/>
    <col min="7192" max="7192" width="5.75" style="13" customWidth="1"/>
    <col min="7193" max="7193" width="10.5" style="13" customWidth="1"/>
    <col min="7194" max="7194" width="7.5" style="13" customWidth="1"/>
    <col min="7195" max="7195" width="6.375" style="13" customWidth="1"/>
    <col min="7196" max="7196" width="6.5" style="13" customWidth="1"/>
    <col min="7197" max="7197" width="6.375" style="13" customWidth="1"/>
    <col min="7198" max="7198" width="7.875" style="13" customWidth="1"/>
    <col min="7199" max="7199" width="7.75" style="13" customWidth="1"/>
    <col min="7200" max="7203" width="6.5" style="13" customWidth="1"/>
    <col min="7204" max="7204" width="6.875" style="13" customWidth="1"/>
    <col min="7205" max="7205" width="9" style="13"/>
    <col min="7206" max="7206" width="6.125" style="13" customWidth="1"/>
    <col min="7207" max="7207" width="7.5" style="13" customWidth="1"/>
    <col min="7208" max="7208" width="7.625" style="13" customWidth="1"/>
    <col min="7209" max="7209" width="7.75" style="13" customWidth="1"/>
    <col min="7210" max="7210" width="10.125" style="13" bestFit="1" customWidth="1"/>
    <col min="7211" max="7211" width="12" style="13" customWidth="1"/>
    <col min="7212" max="7212" width="10.25" style="13" bestFit="1" customWidth="1"/>
    <col min="7213" max="7213" width="8.75" style="13" bestFit="1" customWidth="1"/>
    <col min="7214" max="7214" width="7.75" style="13" customWidth="1"/>
    <col min="7215" max="7215" width="9.125" style="13" customWidth="1"/>
    <col min="7216" max="7216" width="9.875" style="13" customWidth="1"/>
    <col min="7217" max="7217" width="7.75" style="13" customWidth="1"/>
    <col min="7218" max="7218" width="9.375" style="13" customWidth="1"/>
    <col min="7219" max="7219" width="9" style="13"/>
    <col min="7220" max="7220" width="5.875" style="13" customWidth="1"/>
    <col min="7221" max="7221" width="7.125" style="13" customWidth="1"/>
    <col min="7222" max="7222" width="8.125" style="13" customWidth="1"/>
    <col min="7223" max="7223" width="10.25" style="13" customWidth="1"/>
    <col min="7224" max="7444" width="9" style="13"/>
    <col min="7445" max="7445" width="36.875" style="13" bestFit="1" customWidth="1"/>
    <col min="7446" max="7446" width="7.125" style="13" customWidth="1"/>
    <col min="7447" max="7447" width="6" style="13" customWidth="1"/>
    <col min="7448" max="7448" width="5.75" style="13" customWidth="1"/>
    <col min="7449" max="7449" width="10.5" style="13" customWidth="1"/>
    <col min="7450" max="7450" width="7.5" style="13" customWidth="1"/>
    <col min="7451" max="7451" width="6.375" style="13" customWidth="1"/>
    <col min="7452" max="7452" width="6.5" style="13" customWidth="1"/>
    <col min="7453" max="7453" width="6.375" style="13" customWidth="1"/>
    <col min="7454" max="7454" width="7.875" style="13" customWidth="1"/>
    <col min="7455" max="7455" width="7.75" style="13" customWidth="1"/>
    <col min="7456" max="7459" width="6.5" style="13" customWidth="1"/>
    <col min="7460" max="7460" width="6.875" style="13" customWidth="1"/>
    <col min="7461" max="7461" width="9" style="13"/>
    <col min="7462" max="7462" width="6.125" style="13" customWidth="1"/>
    <col min="7463" max="7463" width="7.5" style="13" customWidth="1"/>
    <col min="7464" max="7464" width="7.625" style="13" customWidth="1"/>
    <col min="7465" max="7465" width="7.75" style="13" customWidth="1"/>
    <col min="7466" max="7466" width="10.125" style="13" bestFit="1" customWidth="1"/>
    <col min="7467" max="7467" width="12" style="13" customWidth="1"/>
    <col min="7468" max="7468" width="10.25" style="13" bestFit="1" customWidth="1"/>
    <col min="7469" max="7469" width="8.75" style="13" bestFit="1" customWidth="1"/>
    <col min="7470" max="7470" width="7.75" style="13" customWidth="1"/>
    <col min="7471" max="7471" width="9.125" style="13" customWidth="1"/>
    <col min="7472" max="7472" width="9.875" style="13" customWidth="1"/>
    <col min="7473" max="7473" width="7.75" style="13" customWidth="1"/>
    <col min="7474" max="7474" width="9.375" style="13" customWidth="1"/>
    <col min="7475" max="7475" width="9" style="13"/>
    <col min="7476" max="7476" width="5.875" style="13" customWidth="1"/>
    <col min="7477" max="7477" width="7.125" style="13" customWidth="1"/>
    <col min="7478" max="7478" width="8.125" style="13" customWidth="1"/>
    <col min="7479" max="7479" width="10.25" style="13" customWidth="1"/>
    <col min="7480" max="7700" width="9" style="13"/>
    <col min="7701" max="7701" width="36.875" style="13" bestFit="1" customWidth="1"/>
    <col min="7702" max="7702" width="7.125" style="13" customWidth="1"/>
    <col min="7703" max="7703" width="6" style="13" customWidth="1"/>
    <col min="7704" max="7704" width="5.75" style="13" customWidth="1"/>
    <col min="7705" max="7705" width="10.5" style="13" customWidth="1"/>
    <col min="7706" max="7706" width="7.5" style="13" customWidth="1"/>
    <col min="7707" max="7707" width="6.375" style="13" customWidth="1"/>
    <col min="7708" max="7708" width="6.5" style="13" customWidth="1"/>
    <col min="7709" max="7709" width="6.375" style="13" customWidth="1"/>
    <col min="7710" max="7710" width="7.875" style="13" customWidth="1"/>
    <col min="7711" max="7711" width="7.75" style="13" customWidth="1"/>
    <col min="7712" max="7715" width="6.5" style="13" customWidth="1"/>
    <col min="7716" max="7716" width="6.875" style="13" customWidth="1"/>
    <col min="7717" max="7717" width="9" style="13"/>
    <col min="7718" max="7718" width="6.125" style="13" customWidth="1"/>
    <col min="7719" max="7719" width="7.5" style="13" customWidth="1"/>
    <col min="7720" max="7720" width="7.625" style="13" customWidth="1"/>
    <col min="7721" max="7721" width="7.75" style="13" customWidth="1"/>
    <col min="7722" max="7722" width="10.125" style="13" bestFit="1" customWidth="1"/>
    <col min="7723" max="7723" width="12" style="13" customWidth="1"/>
    <col min="7724" max="7724" width="10.25" style="13" bestFit="1" customWidth="1"/>
    <col min="7725" max="7725" width="8.75" style="13" bestFit="1" customWidth="1"/>
    <col min="7726" max="7726" width="7.75" style="13" customWidth="1"/>
    <col min="7727" max="7727" width="9.125" style="13" customWidth="1"/>
    <col min="7728" max="7728" width="9.875" style="13" customWidth="1"/>
    <col min="7729" max="7729" width="7.75" style="13" customWidth="1"/>
    <col min="7730" max="7730" width="9.375" style="13" customWidth="1"/>
    <col min="7731" max="7731" width="9" style="13"/>
    <col min="7732" max="7732" width="5.875" style="13" customWidth="1"/>
    <col min="7733" max="7733" width="7.125" style="13" customWidth="1"/>
    <col min="7734" max="7734" width="8.125" style="13" customWidth="1"/>
    <col min="7735" max="7735" width="10.25" style="13" customWidth="1"/>
    <col min="7736" max="7956" width="9" style="13"/>
    <col min="7957" max="7957" width="36.875" style="13" bestFit="1" customWidth="1"/>
    <col min="7958" max="7958" width="7.125" style="13" customWidth="1"/>
    <col min="7959" max="7959" width="6" style="13" customWidth="1"/>
    <col min="7960" max="7960" width="5.75" style="13" customWidth="1"/>
    <col min="7961" max="7961" width="10.5" style="13" customWidth="1"/>
    <col min="7962" max="7962" width="7.5" style="13" customWidth="1"/>
    <col min="7963" max="7963" width="6.375" style="13" customWidth="1"/>
    <col min="7964" max="7964" width="6.5" style="13" customWidth="1"/>
    <col min="7965" max="7965" width="6.375" style="13" customWidth="1"/>
    <col min="7966" max="7966" width="7.875" style="13" customWidth="1"/>
    <col min="7967" max="7967" width="7.75" style="13" customWidth="1"/>
    <col min="7968" max="7971" width="6.5" style="13" customWidth="1"/>
    <col min="7972" max="7972" width="6.875" style="13" customWidth="1"/>
    <col min="7973" max="7973" width="9" style="13"/>
    <col min="7974" max="7974" width="6.125" style="13" customWidth="1"/>
    <col min="7975" max="7975" width="7.5" style="13" customWidth="1"/>
    <col min="7976" max="7976" width="7.625" style="13" customWidth="1"/>
    <col min="7977" max="7977" width="7.75" style="13" customWidth="1"/>
    <col min="7978" max="7978" width="10.125" style="13" bestFit="1" customWidth="1"/>
    <col min="7979" max="7979" width="12" style="13" customWidth="1"/>
    <col min="7980" max="7980" width="10.25" style="13" bestFit="1" customWidth="1"/>
    <col min="7981" max="7981" width="8.75" style="13" bestFit="1" customWidth="1"/>
    <col min="7982" max="7982" width="7.75" style="13" customWidth="1"/>
    <col min="7983" max="7983" width="9.125" style="13" customWidth="1"/>
    <col min="7984" max="7984" width="9.875" style="13" customWidth="1"/>
    <col min="7985" max="7985" width="7.75" style="13" customWidth="1"/>
    <col min="7986" max="7986" width="9.375" style="13" customWidth="1"/>
    <col min="7987" max="7987" width="9" style="13"/>
    <col min="7988" max="7988" width="5.875" style="13" customWidth="1"/>
    <col min="7989" max="7989" width="7.125" style="13" customWidth="1"/>
    <col min="7990" max="7990" width="8.125" style="13" customWidth="1"/>
    <col min="7991" max="7991" width="10.25" style="13" customWidth="1"/>
    <col min="7992" max="8212" width="9" style="13"/>
    <col min="8213" max="8213" width="36.875" style="13" bestFit="1" customWidth="1"/>
    <col min="8214" max="8214" width="7.125" style="13" customWidth="1"/>
    <col min="8215" max="8215" width="6" style="13" customWidth="1"/>
    <col min="8216" max="8216" width="5.75" style="13" customWidth="1"/>
    <col min="8217" max="8217" width="10.5" style="13" customWidth="1"/>
    <col min="8218" max="8218" width="7.5" style="13" customWidth="1"/>
    <col min="8219" max="8219" width="6.375" style="13" customWidth="1"/>
    <col min="8220" max="8220" width="6.5" style="13" customWidth="1"/>
    <col min="8221" max="8221" width="6.375" style="13" customWidth="1"/>
    <col min="8222" max="8222" width="7.875" style="13" customWidth="1"/>
    <col min="8223" max="8223" width="7.75" style="13" customWidth="1"/>
    <col min="8224" max="8227" width="6.5" style="13" customWidth="1"/>
    <col min="8228" max="8228" width="6.875" style="13" customWidth="1"/>
    <col min="8229" max="8229" width="9" style="13"/>
    <col min="8230" max="8230" width="6.125" style="13" customWidth="1"/>
    <col min="8231" max="8231" width="7.5" style="13" customWidth="1"/>
    <col min="8232" max="8232" width="7.625" style="13" customWidth="1"/>
    <col min="8233" max="8233" width="7.75" style="13" customWidth="1"/>
    <col min="8234" max="8234" width="10.125" style="13" bestFit="1" customWidth="1"/>
    <col min="8235" max="8235" width="12" style="13" customWidth="1"/>
    <col min="8236" max="8236" width="10.25" style="13" bestFit="1" customWidth="1"/>
    <col min="8237" max="8237" width="8.75" style="13" bestFit="1" customWidth="1"/>
    <col min="8238" max="8238" width="7.75" style="13" customWidth="1"/>
    <col min="8239" max="8239" width="9.125" style="13" customWidth="1"/>
    <col min="8240" max="8240" width="9.875" style="13" customWidth="1"/>
    <col min="8241" max="8241" width="7.75" style="13" customWidth="1"/>
    <col min="8242" max="8242" width="9.375" style="13" customWidth="1"/>
    <col min="8243" max="8243" width="9" style="13"/>
    <col min="8244" max="8244" width="5.875" style="13" customWidth="1"/>
    <col min="8245" max="8245" width="7.125" style="13" customWidth="1"/>
    <col min="8246" max="8246" width="8.125" style="13" customWidth="1"/>
    <col min="8247" max="8247" width="10.25" style="13" customWidth="1"/>
    <col min="8248" max="8468" width="9" style="13"/>
    <col min="8469" max="8469" width="36.875" style="13" bestFit="1" customWidth="1"/>
    <col min="8470" max="8470" width="7.125" style="13" customWidth="1"/>
    <col min="8471" max="8471" width="6" style="13" customWidth="1"/>
    <col min="8472" max="8472" width="5.75" style="13" customWidth="1"/>
    <col min="8473" max="8473" width="10.5" style="13" customWidth="1"/>
    <col min="8474" max="8474" width="7.5" style="13" customWidth="1"/>
    <col min="8475" max="8475" width="6.375" style="13" customWidth="1"/>
    <col min="8476" max="8476" width="6.5" style="13" customWidth="1"/>
    <col min="8477" max="8477" width="6.375" style="13" customWidth="1"/>
    <col min="8478" max="8478" width="7.875" style="13" customWidth="1"/>
    <col min="8479" max="8479" width="7.75" style="13" customWidth="1"/>
    <col min="8480" max="8483" width="6.5" style="13" customWidth="1"/>
    <col min="8484" max="8484" width="6.875" style="13" customWidth="1"/>
    <col min="8485" max="8485" width="9" style="13"/>
    <col min="8486" max="8486" width="6.125" style="13" customWidth="1"/>
    <col min="8487" max="8487" width="7.5" style="13" customWidth="1"/>
    <col min="8488" max="8488" width="7.625" style="13" customWidth="1"/>
    <col min="8489" max="8489" width="7.75" style="13" customWidth="1"/>
    <col min="8490" max="8490" width="10.125" style="13" bestFit="1" customWidth="1"/>
    <col min="8491" max="8491" width="12" style="13" customWidth="1"/>
    <col min="8492" max="8492" width="10.25" style="13" bestFit="1" customWidth="1"/>
    <col min="8493" max="8493" width="8.75" style="13" bestFit="1" customWidth="1"/>
    <col min="8494" max="8494" width="7.75" style="13" customWidth="1"/>
    <col min="8495" max="8495" width="9.125" style="13" customWidth="1"/>
    <col min="8496" max="8496" width="9.875" style="13" customWidth="1"/>
    <col min="8497" max="8497" width="7.75" style="13" customWidth="1"/>
    <col min="8498" max="8498" width="9.375" style="13" customWidth="1"/>
    <col min="8499" max="8499" width="9" style="13"/>
    <col min="8500" max="8500" width="5.875" style="13" customWidth="1"/>
    <col min="8501" max="8501" width="7.125" style="13" customWidth="1"/>
    <col min="8502" max="8502" width="8.125" style="13" customWidth="1"/>
    <col min="8503" max="8503" width="10.25" style="13" customWidth="1"/>
    <col min="8504" max="8724" width="9" style="13"/>
    <col min="8725" max="8725" width="36.875" style="13" bestFit="1" customWidth="1"/>
    <col min="8726" max="8726" width="7.125" style="13" customWidth="1"/>
    <col min="8727" max="8727" width="6" style="13" customWidth="1"/>
    <col min="8728" max="8728" width="5.75" style="13" customWidth="1"/>
    <col min="8729" max="8729" width="10.5" style="13" customWidth="1"/>
    <col min="8730" max="8730" width="7.5" style="13" customWidth="1"/>
    <col min="8731" max="8731" width="6.375" style="13" customWidth="1"/>
    <col min="8732" max="8732" width="6.5" style="13" customWidth="1"/>
    <col min="8733" max="8733" width="6.375" style="13" customWidth="1"/>
    <col min="8734" max="8734" width="7.875" style="13" customWidth="1"/>
    <col min="8735" max="8735" width="7.75" style="13" customWidth="1"/>
    <col min="8736" max="8739" width="6.5" style="13" customWidth="1"/>
    <col min="8740" max="8740" width="6.875" style="13" customWidth="1"/>
    <col min="8741" max="8741" width="9" style="13"/>
    <col min="8742" max="8742" width="6.125" style="13" customWidth="1"/>
    <col min="8743" max="8743" width="7.5" style="13" customWidth="1"/>
    <col min="8744" max="8744" width="7.625" style="13" customWidth="1"/>
    <col min="8745" max="8745" width="7.75" style="13" customWidth="1"/>
    <col min="8746" max="8746" width="10.125" style="13" bestFit="1" customWidth="1"/>
    <col min="8747" max="8747" width="12" style="13" customWidth="1"/>
    <col min="8748" max="8748" width="10.25" style="13" bestFit="1" customWidth="1"/>
    <col min="8749" max="8749" width="8.75" style="13" bestFit="1" customWidth="1"/>
    <col min="8750" max="8750" width="7.75" style="13" customWidth="1"/>
    <col min="8751" max="8751" width="9.125" style="13" customWidth="1"/>
    <col min="8752" max="8752" width="9.875" style="13" customWidth="1"/>
    <col min="8753" max="8753" width="7.75" style="13" customWidth="1"/>
    <col min="8754" max="8754" width="9.375" style="13" customWidth="1"/>
    <col min="8755" max="8755" width="9" style="13"/>
    <col min="8756" max="8756" width="5.875" style="13" customWidth="1"/>
    <col min="8757" max="8757" width="7.125" style="13" customWidth="1"/>
    <col min="8758" max="8758" width="8.125" style="13" customWidth="1"/>
    <col min="8759" max="8759" width="10.25" style="13" customWidth="1"/>
    <col min="8760" max="8980" width="9" style="13"/>
    <col min="8981" max="8981" width="36.875" style="13" bestFit="1" customWidth="1"/>
    <col min="8982" max="8982" width="7.125" style="13" customWidth="1"/>
    <col min="8983" max="8983" width="6" style="13" customWidth="1"/>
    <col min="8984" max="8984" width="5.75" style="13" customWidth="1"/>
    <col min="8985" max="8985" width="10.5" style="13" customWidth="1"/>
    <col min="8986" max="8986" width="7.5" style="13" customWidth="1"/>
    <col min="8987" max="8987" width="6.375" style="13" customWidth="1"/>
    <col min="8988" max="8988" width="6.5" style="13" customWidth="1"/>
    <col min="8989" max="8989" width="6.375" style="13" customWidth="1"/>
    <col min="8990" max="8990" width="7.875" style="13" customWidth="1"/>
    <col min="8991" max="8991" width="7.75" style="13" customWidth="1"/>
    <col min="8992" max="8995" width="6.5" style="13" customWidth="1"/>
    <col min="8996" max="8996" width="6.875" style="13" customWidth="1"/>
    <col min="8997" max="8997" width="9" style="13"/>
    <col min="8998" max="8998" width="6.125" style="13" customWidth="1"/>
    <col min="8999" max="8999" width="7.5" style="13" customWidth="1"/>
    <col min="9000" max="9000" width="7.625" style="13" customWidth="1"/>
    <col min="9001" max="9001" width="7.75" style="13" customWidth="1"/>
    <col min="9002" max="9002" width="10.125" style="13" bestFit="1" customWidth="1"/>
    <col min="9003" max="9003" width="12" style="13" customWidth="1"/>
    <col min="9004" max="9004" width="10.25" style="13" bestFit="1" customWidth="1"/>
    <col min="9005" max="9005" width="8.75" style="13" bestFit="1" customWidth="1"/>
    <col min="9006" max="9006" width="7.75" style="13" customWidth="1"/>
    <col min="9007" max="9007" width="9.125" style="13" customWidth="1"/>
    <col min="9008" max="9008" width="9.875" style="13" customWidth="1"/>
    <col min="9009" max="9009" width="7.75" style="13" customWidth="1"/>
    <col min="9010" max="9010" width="9.375" style="13" customWidth="1"/>
    <col min="9011" max="9011" width="9" style="13"/>
    <col min="9012" max="9012" width="5.875" style="13" customWidth="1"/>
    <col min="9013" max="9013" width="7.125" style="13" customWidth="1"/>
    <col min="9014" max="9014" width="8.125" style="13" customWidth="1"/>
    <col min="9015" max="9015" width="10.25" style="13" customWidth="1"/>
    <col min="9016" max="9236" width="9" style="13"/>
    <col min="9237" max="9237" width="36.875" style="13" bestFit="1" customWidth="1"/>
    <col min="9238" max="9238" width="7.125" style="13" customWidth="1"/>
    <col min="9239" max="9239" width="6" style="13" customWidth="1"/>
    <col min="9240" max="9240" width="5.75" style="13" customWidth="1"/>
    <col min="9241" max="9241" width="10.5" style="13" customWidth="1"/>
    <col min="9242" max="9242" width="7.5" style="13" customWidth="1"/>
    <col min="9243" max="9243" width="6.375" style="13" customWidth="1"/>
    <col min="9244" max="9244" width="6.5" style="13" customWidth="1"/>
    <col min="9245" max="9245" width="6.375" style="13" customWidth="1"/>
    <col min="9246" max="9246" width="7.875" style="13" customWidth="1"/>
    <col min="9247" max="9247" width="7.75" style="13" customWidth="1"/>
    <col min="9248" max="9251" width="6.5" style="13" customWidth="1"/>
    <col min="9252" max="9252" width="6.875" style="13" customWidth="1"/>
    <col min="9253" max="9253" width="9" style="13"/>
    <col min="9254" max="9254" width="6.125" style="13" customWidth="1"/>
    <col min="9255" max="9255" width="7.5" style="13" customWidth="1"/>
    <col min="9256" max="9256" width="7.625" style="13" customWidth="1"/>
    <col min="9257" max="9257" width="7.75" style="13" customWidth="1"/>
    <col min="9258" max="9258" width="10.125" style="13" bestFit="1" customWidth="1"/>
    <col min="9259" max="9259" width="12" style="13" customWidth="1"/>
    <col min="9260" max="9260" width="10.25" style="13" bestFit="1" customWidth="1"/>
    <col min="9261" max="9261" width="8.75" style="13" bestFit="1" customWidth="1"/>
    <col min="9262" max="9262" width="7.75" style="13" customWidth="1"/>
    <col min="9263" max="9263" width="9.125" style="13" customWidth="1"/>
    <col min="9264" max="9264" width="9.875" style="13" customWidth="1"/>
    <col min="9265" max="9265" width="7.75" style="13" customWidth="1"/>
    <col min="9266" max="9266" width="9.375" style="13" customWidth="1"/>
    <col min="9267" max="9267" width="9" style="13"/>
    <col min="9268" max="9268" width="5.875" style="13" customWidth="1"/>
    <col min="9269" max="9269" width="7.125" style="13" customWidth="1"/>
    <col min="9270" max="9270" width="8.125" style="13" customWidth="1"/>
    <col min="9271" max="9271" width="10.25" style="13" customWidth="1"/>
    <col min="9272" max="9492" width="9" style="13"/>
    <col min="9493" max="9493" width="36.875" style="13" bestFit="1" customWidth="1"/>
    <col min="9494" max="9494" width="7.125" style="13" customWidth="1"/>
    <col min="9495" max="9495" width="6" style="13" customWidth="1"/>
    <col min="9496" max="9496" width="5.75" style="13" customWidth="1"/>
    <col min="9497" max="9497" width="10.5" style="13" customWidth="1"/>
    <col min="9498" max="9498" width="7.5" style="13" customWidth="1"/>
    <col min="9499" max="9499" width="6.375" style="13" customWidth="1"/>
    <col min="9500" max="9500" width="6.5" style="13" customWidth="1"/>
    <col min="9501" max="9501" width="6.375" style="13" customWidth="1"/>
    <col min="9502" max="9502" width="7.875" style="13" customWidth="1"/>
    <col min="9503" max="9503" width="7.75" style="13" customWidth="1"/>
    <col min="9504" max="9507" width="6.5" style="13" customWidth="1"/>
    <col min="9508" max="9508" width="6.875" style="13" customWidth="1"/>
    <col min="9509" max="9509" width="9" style="13"/>
    <col min="9510" max="9510" width="6.125" style="13" customWidth="1"/>
    <col min="9511" max="9511" width="7.5" style="13" customWidth="1"/>
    <col min="9512" max="9512" width="7.625" style="13" customWidth="1"/>
    <col min="9513" max="9513" width="7.75" style="13" customWidth="1"/>
    <col min="9514" max="9514" width="10.125" style="13" bestFit="1" customWidth="1"/>
    <col min="9515" max="9515" width="12" style="13" customWidth="1"/>
    <col min="9516" max="9516" width="10.25" style="13" bestFit="1" customWidth="1"/>
    <col min="9517" max="9517" width="8.75" style="13" bestFit="1" customWidth="1"/>
    <col min="9518" max="9518" width="7.75" style="13" customWidth="1"/>
    <col min="9519" max="9519" width="9.125" style="13" customWidth="1"/>
    <col min="9520" max="9520" width="9.875" style="13" customWidth="1"/>
    <col min="9521" max="9521" width="7.75" style="13" customWidth="1"/>
    <col min="9522" max="9522" width="9.375" style="13" customWidth="1"/>
    <col min="9523" max="9523" width="9" style="13"/>
    <col min="9524" max="9524" width="5.875" style="13" customWidth="1"/>
    <col min="9525" max="9525" width="7.125" style="13" customWidth="1"/>
    <col min="9526" max="9526" width="8.125" style="13" customWidth="1"/>
    <col min="9527" max="9527" width="10.25" style="13" customWidth="1"/>
    <col min="9528" max="9748" width="9" style="13"/>
    <col min="9749" max="9749" width="36.875" style="13" bestFit="1" customWidth="1"/>
    <col min="9750" max="9750" width="7.125" style="13" customWidth="1"/>
    <col min="9751" max="9751" width="6" style="13" customWidth="1"/>
    <col min="9752" max="9752" width="5.75" style="13" customWidth="1"/>
    <col min="9753" max="9753" width="10.5" style="13" customWidth="1"/>
    <col min="9754" max="9754" width="7.5" style="13" customWidth="1"/>
    <col min="9755" max="9755" width="6.375" style="13" customWidth="1"/>
    <col min="9756" max="9756" width="6.5" style="13" customWidth="1"/>
    <col min="9757" max="9757" width="6.375" style="13" customWidth="1"/>
    <col min="9758" max="9758" width="7.875" style="13" customWidth="1"/>
    <col min="9759" max="9759" width="7.75" style="13" customWidth="1"/>
    <col min="9760" max="9763" width="6.5" style="13" customWidth="1"/>
    <col min="9764" max="9764" width="6.875" style="13" customWidth="1"/>
    <col min="9765" max="9765" width="9" style="13"/>
    <col min="9766" max="9766" width="6.125" style="13" customWidth="1"/>
    <col min="9767" max="9767" width="7.5" style="13" customWidth="1"/>
    <col min="9768" max="9768" width="7.625" style="13" customWidth="1"/>
    <col min="9769" max="9769" width="7.75" style="13" customWidth="1"/>
    <col min="9770" max="9770" width="10.125" style="13" bestFit="1" customWidth="1"/>
    <col min="9771" max="9771" width="12" style="13" customWidth="1"/>
    <col min="9772" max="9772" width="10.25" style="13" bestFit="1" customWidth="1"/>
    <col min="9773" max="9773" width="8.75" style="13" bestFit="1" customWidth="1"/>
    <col min="9774" max="9774" width="7.75" style="13" customWidth="1"/>
    <col min="9775" max="9775" width="9.125" style="13" customWidth="1"/>
    <col min="9776" max="9776" width="9.875" style="13" customWidth="1"/>
    <col min="9777" max="9777" width="7.75" style="13" customWidth="1"/>
    <col min="9778" max="9778" width="9.375" style="13" customWidth="1"/>
    <col min="9779" max="9779" width="9" style="13"/>
    <col min="9780" max="9780" width="5.875" style="13" customWidth="1"/>
    <col min="9781" max="9781" width="7.125" style="13" customWidth="1"/>
    <col min="9782" max="9782" width="8.125" style="13" customWidth="1"/>
    <col min="9783" max="9783" width="10.25" style="13" customWidth="1"/>
    <col min="9784" max="10004" width="9" style="13"/>
    <col min="10005" max="10005" width="36.875" style="13" bestFit="1" customWidth="1"/>
    <col min="10006" max="10006" width="7.125" style="13" customWidth="1"/>
    <col min="10007" max="10007" width="6" style="13" customWidth="1"/>
    <col min="10008" max="10008" width="5.75" style="13" customWidth="1"/>
    <col min="10009" max="10009" width="10.5" style="13" customWidth="1"/>
    <col min="10010" max="10010" width="7.5" style="13" customWidth="1"/>
    <col min="10011" max="10011" width="6.375" style="13" customWidth="1"/>
    <col min="10012" max="10012" width="6.5" style="13" customWidth="1"/>
    <col min="10013" max="10013" width="6.375" style="13" customWidth="1"/>
    <col min="10014" max="10014" width="7.875" style="13" customWidth="1"/>
    <col min="10015" max="10015" width="7.75" style="13" customWidth="1"/>
    <col min="10016" max="10019" width="6.5" style="13" customWidth="1"/>
    <col min="10020" max="10020" width="6.875" style="13" customWidth="1"/>
    <col min="10021" max="10021" width="9" style="13"/>
    <col min="10022" max="10022" width="6.125" style="13" customWidth="1"/>
    <col min="10023" max="10023" width="7.5" style="13" customWidth="1"/>
    <col min="10024" max="10024" width="7.625" style="13" customWidth="1"/>
    <col min="10025" max="10025" width="7.75" style="13" customWidth="1"/>
    <col min="10026" max="10026" width="10.125" style="13" bestFit="1" customWidth="1"/>
    <col min="10027" max="10027" width="12" style="13" customWidth="1"/>
    <col min="10028" max="10028" width="10.25" style="13" bestFit="1" customWidth="1"/>
    <col min="10029" max="10029" width="8.75" style="13" bestFit="1" customWidth="1"/>
    <col min="10030" max="10030" width="7.75" style="13" customWidth="1"/>
    <col min="10031" max="10031" width="9.125" style="13" customWidth="1"/>
    <col min="10032" max="10032" width="9.875" style="13" customWidth="1"/>
    <col min="10033" max="10033" width="7.75" style="13" customWidth="1"/>
    <col min="10034" max="10034" width="9.375" style="13" customWidth="1"/>
    <col min="10035" max="10035" width="9" style="13"/>
    <col min="10036" max="10036" width="5.875" style="13" customWidth="1"/>
    <col min="10037" max="10037" width="7.125" style="13" customWidth="1"/>
    <col min="10038" max="10038" width="8.125" style="13" customWidth="1"/>
    <col min="10039" max="10039" width="10.25" style="13" customWidth="1"/>
    <col min="10040" max="10260" width="9" style="13"/>
    <col min="10261" max="10261" width="36.875" style="13" bestFit="1" customWidth="1"/>
    <col min="10262" max="10262" width="7.125" style="13" customWidth="1"/>
    <col min="10263" max="10263" width="6" style="13" customWidth="1"/>
    <col min="10264" max="10264" width="5.75" style="13" customWidth="1"/>
    <col min="10265" max="10265" width="10.5" style="13" customWidth="1"/>
    <col min="10266" max="10266" width="7.5" style="13" customWidth="1"/>
    <col min="10267" max="10267" width="6.375" style="13" customWidth="1"/>
    <col min="10268" max="10268" width="6.5" style="13" customWidth="1"/>
    <col min="10269" max="10269" width="6.375" style="13" customWidth="1"/>
    <col min="10270" max="10270" width="7.875" style="13" customWidth="1"/>
    <col min="10271" max="10271" width="7.75" style="13" customWidth="1"/>
    <col min="10272" max="10275" width="6.5" style="13" customWidth="1"/>
    <col min="10276" max="10276" width="6.875" style="13" customWidth="1"/>
    <col min="10277" max="10277" width="9" style="13"/>
    <col min="10278" max="10278" width="6.125" style="13" customWidth="1"/>
    <col min="10279" max="10279" width="7.5" style="13" customWidth="1"/>
    <col min="10280" max="10280" width="7.625" style="13" customWidth="1"/>
    <col min="10281" max="10281" width="7.75" style="13" customWidth="1"/>
    <col min="10282" max="10282" width="10.125" style="13" bestFit="1" customWidth="1"/>
    <col min="10283" max="10283" width="12" style="13" customWidth="1"/>
    <col min="10284" max="10284" width="10.25" style="13" bestFit="1" customWidth="1"/>
    <col min="10285" max="10285" width="8.75" style="13" bestFit="1" customWidth="1"/>
    <col min="10286" max="10286" width="7.75" style="13" customWidth="1"/>
    <col min="10287" max="10287" width="9.125" style="13" customWidth="1"/>
    <col min="10288" max="10288" width="9.875" style="13" customWidth="1"/>
    <col min="10289" max="10289" width="7.75" style="13" customWidth="1"/>
    <col min="10290" max="10290" width="9.375" style="13" customWidth="1"/>
    <col min="10291" max="10291" width="9" style="13"/>
    <col min="10292" max="10292" width="5.875" style="13" customWidth="1"/>
    <col min="10293" max="10293" width="7.125" style="13" customWidth="1"/>
    <col min="10294" max="10294" width="8.125" style="13" customWidth="1"/>
    <col min="10295" max="10295" width="10.25" style="13" customWidth="1"/>
    <col min="10296" max="10516" width="9" style="13"/>
    <col min="10517" max="10517" width="36.875" style="13" bestFit="1" customWidth="1"/>
    <col min="10518" max="10518" width="7.125" style="13" customWidth="1"/>
    <col min="10519" max="10519" width="6" style="13" customWidth="1"/>
    <col min="10520" max="10520" width="5.75" style="13" customWidth="1"/>
    <col min="10521" max="10521" width="10.5" style="13" customWidth="1"/>
    <col min="10522" max="10522" width="7.5" style="13" customWidth="1"/>
    <col min="10523" max="10523" width="6.375" style="13" customWidth="1"/>
    <col min="10524" max="10524" width="6.5" style="13" customWidth="1"/>
    <col min="10525" max="10525" width="6.375" style="13" customWidth="1"/>
    <col min="10526" max="10526" width="7.875" style="13" customWidth="1"/>
    <col min="10527" max="10527" width="7.75" style="13" customWidth="1"/>
    <col min="10528" max="10531" width="6.5" style="13" customWidth="1"/>
    <col min="10532" max="10532" width="6.875" style="13" customWidth="1"/>
    <col min="10533" max="10533" width="9" style="13"/>
    <col min="10534" max="10534" width="6.125" style="13" customWidth="1"/>
    <col min="10535" max="10535" width="7.5" style="13" customWidth="1"/>
    <col min="10536" max="10536" width="7.625" style="13" customWidth="1"/>
    <col min="10537" max="10537" width="7.75" style="13" customWidth="1"/>
    <col min="10538" max="10538" width="10.125" style="13" bestFit="1" customWidth="1"/>
    <col min="10539" max="10539" width="12" style="13" customWidth="1"/>
    <col min="10540" max="10540" width="10.25" style="13" bestFit="1" customWidth="1"/>
    <col min="10541" max="10541" width="8.75" style="13" bestFit="1" customWidth="1"/>
    <col min="10542" max="10542" width="7.75" style="13" customWidth="1"/>
    <col min="10543" max="10543" width="9.125" style="13" customWidth="1"/>
    <col min="10544" max="10544" width="9.875" style="13" customWidth="1"/>
    <col min="10545" max="10545" width="7.75" style="13" customWidth="1"/>
    <col min="10546" max="10546" width="9.375" style="13" customWidth="1"/>
    <col min="10547" max="10547" width="9" style="13"/>
    <col min="10548" max="10548" width="5.875" style="13" customWidth="1"/>
    <col min="10549" max="10549" width="7.125" style="13" customWidth="1"/>
    <col min="10550" max="10550" width="8.125" style="13" customWidth="1"/>
    <col min="10551" max="10551" width="10.25" style="13" customWidth="1"/>
    <col min="10552" max="10772" width="9" style="13"/>
    <col min="10773" max="10773" width="36.875" style="13" bestFit="1" customWidth="1"/>
    <col min="10774" max="10774" width="7.125" style="13" customWidth="1"/>
    <col min="10775" max="10775" width="6" style="13" customWidth="1"/>
    <col min="10776" max="10776" width="5.75" style="13" customWidth="1"/>
    <col min="10777" max="10777" width="10.5" style="13" customWidth="1"/>
    <col min="10778" max="10778" width="7.5" style="13" customWidth="1"/>
    <col min="10779" max="10779" width="6.375" style="13" customWidth="1"/>
    <col min="10780" max="10780" width="6.5" style="13" customWidth="1"/>
    <col min="10781" max="10781" width="6.375" style="13" customWidth="1"/>
    <col min="10782" max="10782" width="7.875" style="13" customWidth="1"/>
    <col min="10783" max="10783" width="7.75" style="13" customWidth="1"/>
    <col min="10784" max="10787" width="6.5" style="13" customWidth="1"/>
    <col min="10788" max="10788" width="6.875" style="13" customWidth="1"/>
    <col min="10789" max="10789" width="9" style="13"/>
    <col min="10790" max="10790" width="6.125" style="13" customWidth="1"/>
    <col min="10791" max="10791" width="7.5" style="13" customWidth="1"/>
    <col min="10792" max="10792" width="7.625" style="13" customWidth="1"/>
    <col min="10793" max="10793" width="7.75" style="13" customWidth="1"/>
    <col min="10794" max="10794" width="10.125" style="13" bestFit="1" customWidth="1"/>
    <col min="10795" max="10795" width="12" style="13" customWidth="1"/>
    <col min="10796" max="10796" width="10.25" style="13" bestFit="1" customWidth="1"/>
    <col min="10797" max="10797" width="8.75" style="13" bestFit="1" customWidth="1"/>
    <col min="10798" max="10798" width="7.75" style="13" customWidth="1"/>
    <col min="10799" max="10799" width="9.125" style="13" customWidth="1"/>
    <col min="10800" max="10800" width="9.875" style="13" customWidth="1"/>
    <col min="10801" max="10801" width="7.75" style="13" customWidth="1"/>
    <col min="10802" max="10802" width="9.375" style="13" customWidth="1"/>
    <col min="10803" max="10803" width="9" style="13"/>
    <col min="10804" max="10804" width="5.875" style="13" customWidth="1"/>
    <col min="10805" max="10805" width="7.125" style="13" customWidth="1"/>
    <col min="10806" max="10806" width="8.125" style="13" customWidth="1"/>
    <col min="10807" max="10807" width="10.25" style="13" customWidth="1"/>
    <col min="10808" max="11028" width="9" style="13"/>
    <col min="11029" max="11029" width="36.875" style="13" bestFit="1" customWidth="1"/>
    <col min="11030" max="11030" width="7.125" style="13" customWidth="1"/>
    <col min="11031" max="11031" width="6" style="13" customWidth="1"/>
    <col min="11032" max="11032" width="5.75" style="13" customWidth="1"/>
    <col min="11033" max="11033" width="10.5" style="13" customWidth="1"/>
    <col min="11034" max="11034" width="7.5" style="13" customWidth="1"/>
    <col min="11035" max="11035" width="6.375" style="13" customWidth="1"/>
    <col min="11036" max="11036" width="6.5" style="13" customWidth="1"/>
    <col min="11037" max="11037" width="6.375" style="13" customWidth="1"/>
    <col min="11038" max="11038" width="7.875" style="13" customWidth="1"/>
    <col min="11039" max="11039" width="7.75" style="13" customWidth="1"/>
    <col min="11040" max="11043" width="6.5" style="13" customWidth="1"/>
    <col min="11044" max="11044" width="6.875" style="13" customWidth="1"/>
    <col min="11045" max="11045" width="9" style="13"/>
    <col min="11046" max="11046" width="6.125" style="13" customWidth="1"/>
    <col min="11047" max="11047" width="7.5" style="13" customWidth="1"/>
    <col min="11048" max="11048" width="7.625" style="13" customWidth="1"/>
    <col min="11049" max="11049" width="7.75" style="13" customWidth="1"/>
    <col min="11050" max="11050" width="10.125" style="13" bestFit="1" customWidth="1"/>
    <col min="11051" max="11051" width="12" style="13" customWidth="1"/>
    <col min="11052" max="11052" width="10.25" style="13" bestFit="1" customWidth="1"/>
    <col min="11053" max="11053" width="8.75" style="13" bestFit="1" customWidth="1"/>
    <col min="11054" max="11054" width="7.75" style="13" customWidth="1"/>
    <col min="11055" max="11055" width="9.125" style="13" customWidth="1"/>
    <col min="11056" max="11056" width="9.875" style="13" customWidth="1"/>
    <col min="11057" max="11057" width="7.75" style="13" customWidth="1"/>
    <col min="11058" max="11058" width="9.375" style="13" customWidth="1"/>
    <col min="11059" max="11059" width="9" style="13"/>
    <col min="11060" max="11060" width="5.875" style="13" customWidth="1"/>
    <col min="11061" max="11061" width="7.125" style="13" customWidth="1"/>
    <col min="11062" max="11062" width="8.125" style="13" customWidth="1"/>
    <col min="11063" max="11063" width="10.25" style="13" customWidth="1"/>
    <col min="11064" max="11284" width="9" style="13"/>
    <col min="11285" max="11285" width="36.875" style="13" bestFit="1" customWidth="1"/>
    <col min="11286" max="11286" width="7.125" style="13" customWidth="1"/>
    <col min="11287" max="11287" width="6" style="13" customWidth="1"/>
    <col min="11288" max="11288" width="5.75" style="13" customWidth="1"/>
    <col min="11289" max="11289" width="10.5" style="13" customWidth="1"/>
    <col min="11290" max="11290" width="7.5" style="13" customWidth="1"/>
    <col min="11291" max="11291" width="6.375" style="13" customWidth="1"/>
    <col min="11292" max="11292" width="6.5" style="13" customWidth="1"/>
    <col min="11293" max="11293" width="6.375" style="13" customWidth="1"/>
    <col min="11294" max="11294" width="7.875" style="13" customWidth="1"/>
    <col min="11295" max="11295" width="7.75" style="13" customWidth="1"/>
    <col min="11296" max="11299" width="6.5" style="13" customWidth="1"/>
    <col min="11300" max="11300" width="6.875" style="13" customWidth="1"/>
    <col min="11301" max="11301" width="9" style="13"/>
    <col min="11302" max="11302" width="6.125" style="13" customWidth="1"/>
    <col min="11303" max="11303" width="7.5" style="13" customWidth="1"/>
    <col min="11304" max="11304" width="7.625" style="13" customWidth="1"/>
    <col min="11305" max="11305" width="7.75" style="13" customWidth="1"/>
    <col min="11306" max="11306" width="10.125" style="13" bestFit="1" customWidth="1"/>
    <col min="11307" max="11307" width="12" style="13" customWidth="1"/>
    <col min="11308" max="11308" width="10.25" style="13" bestFit="1" customWidth="1"/>
    <col min="11309" max="11309" width="8.75" style="13" bestFit="1" customWidth="1"/>
    <col min="11310" max="11310" width="7.75" style="13" customWidth="1"/>
    <col min="11311" max="11311" width="9.125" style="13" customWidth="1"/>
    <col min="11312" max="11312" width="9.875" style="13" customWidth="1"/>
    <col min="11313" max="11313" width="7.75" style="13" customWidth="1"/>
    <col min="11314" max="11314" width="9.375" style="13" customWidth="1"/>
    <col min="11315" max="11315" width="9" style="13"/>
    <col min="11316" max="11316" width="5.875" style="13" customWidth="1"/>
    <col min="11317" max="11317" width="7.125" style="13" customWidth="1"/>
    <col min="11318" max="11318" width="8.125" style="13" customWidth="1"/>
    <col min="11319" max="11319" width="10.25" style="13" customWidth="1"/>
    <col min="11320" max="11540" width="9" style="13"/>
    <col min="11541" max="11541" width="36.875" style="13" bestFit="1" customWidth="1"/>
    <col min="11542" max="11542" width="7.125" style="13" customWidth="1"/>
    <col min="11543" max="11543" width="6" style="13" customWidth="1"/>
    <col min="11544" max="11544" width="5.75" style="13" customWidth="1"/>
    <col min="11545" max="11545" width="10.5" style="13" customWidth="1"/>
    <col min="11546" max="11546" width="7.5" style="13" customWidth="1"/>
    <col min="11547" max="11547" width="6.375" style="13" customWidth="1"/>
    <col min="11548" max="11548" width="6.5" style="13" customWidth="1"/>
    <col min="11549" max="11549" width="6.375" style="13" customWidth="1"/>
    <col min="11550" max="11550" width="7.875" style="13" customWidth="1"/>
    <col min="11551" max="11551" width="7.75" style="13" customWidth="1"/>
    <col min="11552" max="11555" width="6.5" style="13" customWidth="1"/>
    <col min="11556" max="11556" width="6.875" style="13" customWidth="1"/>
    <col min="11557" max="11557" width="9" style="13"/>
    <col min="11558" max="11558" width="6.125" style="13" customWidth="1"/>
    <col min="11559" max="11559" width="7.5" style="13" customWidth="1"/>
    <col min="11560" max="11560" width="7.625" style="13" customWidth="1"/>
    <col min="11561" max="11561" width="7.75" style="13" customWidth="1"/>
    <col min="11562" max="11562" width="10.125" style="13" bestFit="1" customWidth="1"/>
    <col min="11563" max="11563" width="12" style="13" customWidth="1"/>
    <col min="11564" max="11564" width="10.25" style="13" bestFit="1" customWidth="1"/>
    <col min="11565" max="11565" width="8.75" style="13" bestFit="1" customWidth="1"/>
    <col min="11566" max="11566" width="7.75" style="13" customWidth="1"/>
    <col min="11567" max="11567" width="9.125" style="13" customWidth="1"/>
    <col min="11568" max="11568" width="9.875" style="13" customWidth="1"/>
    <col min="11569" max="11569" width="7.75" style="13" customWidth="1"/>
    <col min="11570" max="11570" width="9.375" style="13" customWidth="1"/>
    <col min="11571" max="11571" width="9" style="13"/>
    <col min="11572" max="11572" width="5.875" style="13" customWidth="1"/>
    <col min="11573" max="11573" width="7.125" style="13" customWidth="1"/>
    <col min="11574" max="11574" width="8.125" style="13" customWidth="1"/>
    <col min="11575" max="11575" width="10.25" style="13" customWidth="1"/>
    <col min="11576" max="11796" width="9" style="13"/>
    <col min="11797" max="11797" width="36.875" style="13" bestFit="1" customWidth="1"/>
    <col min="11798" max="11798" width="7.125" style="13" customWidth="1"/>
    <col min="11799" max="11799" width="6" style="13" customWidth="1"/>
    <col min="11800" max="11800" width="5.75" style="13" customWidth="1"/>
    <col min="11801" max="11801" width="10.5" style="13" customWidth="1"/>
    <col min="11802" max="11802" width="7.5" style="13" customWidth="1"/>
    <col min="11803" max="11803" width="6.375" style="13" customWidth="1"/>
    <col min="11804" max="11804" width="6.5" style="13" customWidth="1"/>
    <col min="11805" max="11805" width="6.375" style="13" customWidth="1"/>
    <col min="11806" max="11806" width="7.875" style="13" customWidth="1"/>
    <col min="11807" max="11807" width="7.75" style="13" customWidth="1"/>
    <col min="11808" max="11811" width="6.5" style="13" customWidth="1"/>
    <col min="11812" max="11812" width="6.875" style="13" customWidth="1"/>
    <col min="11813" max="11813" width="9" style="13"/>
    <col min="11814" max="11814" width="6.125" style="13" customWidth="1"/>
    <col min="11815" max="11815" width="7.5" style="13" customWidth="1"/>
    <col min="11816" max="11816" width="7.625" style="13" customWidth="1"/>
    <col min="11817" max="11817" width="7.75" style="13" customWidth="1"/>
    <col min="11818" max="11818" width="10.125" style="13" bestFit="1" customWidth="1"/>
    <col min="11819" max="11819" width="12" style="13" customWidth="1"/>
    <col min="11820" max="11820" width="10.25" style="13" bestFit="1" customWidth="1"/>
    <col min="11821" max="11821" width="8.75" style="13" bestFit="1" customWidth="1"/>
    <col min="11822" max="11822" width="7.75" style="13" customWidth="1"/>
    <col min="11823" max="11823" width="9.125" style="13" customWidth="1"/>
    <col min="11824" max="11824" width="9.875" style="13" customWidth="1"/>
    <col min="11825" max="11825" width="7.75" style="13" customWidth="1"/>
    <col min="11826" max="11826" width="9.375" style="13" customWidth="1"/>
    <col min="11827" max="11827" width="9" style="13"/>
    <col min="11828" max="11828" width="5.875" style="13" customWidth="1"/>
    <col min="11829" max="11829" width="7.125" style="13" customWidth="1"/>
    <col min="11830" max="11830" width="8.125" style="13" customWidth="1"/>
    <col min="11831" max="11831" width="10.25" style="13" customWidth="1"/>
    <col min="11832" max="12052" width="9" style="13"/>
    <col min="12053" max="12053" width="36.875" style="13" bestFit="1" customWidth="1"/>
    <col min="12054" max="12054" width="7.125" style="13" customWidth="1"/>
    <col min="12055" max="12055" width="6" style="13" customWidth="1"/>
    <col min="12056" max="12056" width="5.75" style="13" customWidth="1"/>
    <col min="12057" max="12057" width="10.5" style="13" customWidth="1"/>
    <col min="12058" max="12058" width="7.5" style="13" customWidth="1"/>
    <col min="12059" max="12059" width="6.375" style="13" customWidth="1"/>
    <col min="12060" max="12060" width="6.5" style="13" customWidth="1"/>
    <col min="12061" max="12061" width="6.375" style="13" customWidth="1"/>
    <col min="12062" max="12062" width="7.875" style="13" customWidth="1"/>
    <col min="12063" max="12063" width="7.75" style="13" customWidth="1"/>
    <col min="12064" max="12067" width="6.5" style="13" customWidth="1"/>
    <col min="12068" max="12068" width="6.875" style="13" customWidth="1"/>
    <col min="12069" max="12069" width="9" style="13"/>
    <col min="12070" max="12070" width="6.125" style="13" customWidth="1"/>
    <col min="12071" max="12071" width="7.5" style="13" customWidth="1"/>
    <col min="12072" max="12072" width="7.625" style="13" customWidth="1"/>
    <col min="12073" max="12073" width="7.75" style="13" customWidth="1"/>
    <col min="12074" max="12074" width="10.125" style="13" bestFit="1" customWidth="1"/>
    <col min="12075" max="12075" width="12" style="13" customWidth="1"/>
    <col min="12076" max="12076" width="10.25" style="13" bestFit="1" customWidth="1"/>
    <col min="12077" max="12077" width="8.75" style="13" bestFit="1" customWidth="1"/>
    <col min="12078" max="12078" width="7.75" style="13" customWidth="1"/>
    <col min="12079" max="12079" width="9.125" style="13" customWidth="1"/>
    <col min="12080" max="12080" width="9.875" style="13" customWidth="1"/>
    <col min="12081" max="12081" width="7.75" style="13" customWidth="1"/>
    <col min="12082" max="12082" width="9.375" style="13" customWidth="1"/>
    <col min="12083" max="12083" width="9" style="13"/>
    <col min="12084" max="12084" width="5.875" style="13" customWidth="1"/>
    <col min="12085" max="12085" width="7.125" style="13" customWidth="1"/>
    <col min="12086" max="12086" width="8.125" style="13" customWidth="1"/>
    <col min="12087" max="12087" width="10.25" style="13" customWidth="1"/>
    <col min="12088" max="12308" width="9" style="13"/>
    <col min="12309" max="12309" width="36.875" style="13" bestFit="1" customWidth="1"/>
    <col min="12310" max="12310" width="7.125" style="13" customWidth="1"/>
    <col min="12311" max="12311" width="6" style="13" customWidth="1"/>
    <col min="12312" max="12312" width="5.75" style="13" customWidth="1"/>
    <col min="12313" max="12313" width="10.5" style="13" customWidth="1"/>
    <col min="12314" max="12314" width="7.5" style="13" customWidth="1"/>
    <col min="12315" max="12315" width="6.375" style="13" customWidth="1"/>
    <col min="12316" max="12316" width="6.5" style="13" customWidth="1"/>
    <col min="12317" max="12317" width="6.375" style="13" customWidth="1"/>
    <col min="12318" max="12318" width="7.875" style="13" customWidth="1"/>
    <col min="12319" max="12319" width="7.75" style="13" customWidth="1"/>
    <col min="12320" max="12323" width="6.5" style="13" customWidth="1"/>
    <col min="12324" max="12324" width="6.875" style="13" customWidth="1"/>
    <col min="12325" max="12325" width="9" style="13"/>
    <col min="12326" max="12326" width="6.125" style="13" customWidth="1"/>
    <col min="12327" max="12327" width="7.5" style="13" customWidth="1"/>
    <col min="12328" max="12328" width="7.625" style="13" customWidth="1"/>
    <col min="12329" max="12329" width="7.75" style="13" customWidth="1"/>
    <col min="12330" max="12330" width="10.125" style="13" bestFit="1" customWidth="1"/>
    <col min="12331" max="12331" width="12" style="13" customWidth="1"/>
    <col min="12332" max="12332" width="10.25" style="13" bestFit="1" customWidth="1"/>
    <col min="12333" max="12333" width="8.75" style="13" bestFit="1" customWidth="1"/>
    <col min="12334" max="12334" width="7.75" style="13" customWidth="1"/>
    <col min="12335" max="12335" width="9.125" style="13" customWidth="1"/>
    <col min="12336" max="12336" width="9.875" style="13" customWidth="1"/>
    <col min="12337" max="12337" width="7.75" style="13" customWidth="1"/>
    <col min="12338" max="12338" width="9.375" style="13" customWidth="1"/>
    <col min="12339" max="12339" width="9" style="13"/>
    <col min="12340" max="12340" width="5.875" style="13" customWidth="1"/>
    <col min="12341" max="12341" width="7.125" style="13" customWidth="1"/>
    <col min="12342" max="12342" width="8.125" style="13" customWidth="1"/>
    <col min="12343" max="12343" width="10.25" style="13" customWidth="1"/>
    <col min="12344" max="12564" width="9" style="13"/>
    <col min="12565" max="12565" width="36.875" style="13" bestFit="1" customWidth="1"/>
    <col min="12566" max="12566" width="7.125" style="13" customWidth="1"/>
    <col min="12567" max="12567" width="6" style="13" customWidth="1"/>
    <col min="12568" max="12568" width="5.75" style="13" customWidth="1"/>
    <col min="12569" max="12569" width="10.5" style="13" customWidth="1"/>
    <col min="12570" max="12570" width="7.5" style="13" customWidth="1"/>
    <col min="12571" max="12571" width="6.375" style="13" customWidth="1"/>
    <col min="12572" max="12572" width="6.5" style="13" customWidth="1"/>
    <col min="12573" max="12573" width="6.375" style="13" customWidth="1"/>
    <col min="12574" max="12574" width="7.875" style="13" customWidth="1"/>
    <col min="12575" max="12575" width="7.75" style="13" customWidth="1"/>
    <col min="12576" max="12579" width="6.5" style="13" customWidth="1"/>
    <col min="12580" max="12580" width="6.875" style="13" customWidth="1"/>
    <col min="12581" max="12581" width="9" style="13"/>
    <col min="12582" max="12582" width="6.125" style="13" customWidth="1"/>
    <col min="12583" max="12583" width="7.5" style="13" customWidth="1"/>
    <col min="12584" max="12584" width="7.625" style="13" customWidth="1"/>
    <col min="12585" max="12585" width="7.75" style="13" customWidth="1"/>
    <col min="12586" max="12586" width="10.125" style="13" bestFit="1" customWidth="1"/>
    <col min="12587" max="12587" width="12" style="13" customWidth="1"/>
    <col min="12588" max="12588" width="10.25" style="13" bestFit="1" customWidth="1"/>
    <col min="12589" max="12589" width="8.75" style="13" bestFit="1" customWidth="1"/>
    <col min="12590" max="12590" width="7.75" style="13" customWidth="1"/>
    <col min="12591" max="12591" width="9.125" style="13" customWidth="1"/>
    <col min="12592" max="12592" width="9.875" style="13" customWidth="1"/>
    <col min="12593" max="12593" width="7.75" style="13" customWidth="1"/>
    <col min="12594" max="12594" width="9.375" style="13" customWidth="1"/>
    <col min="12595" max="12595" width="9" style="13"/>
    <col min="12596" max="12596" width="5.875" style="13" customWidth="1"/>
    <col min="12597" max="12597" width="7.125" style="13" customWidth="1"/>
    <col min="12598" max="12598" width="8.125" style="13" customWidth="1"/>
    <col min="12599" max="12599" width="10.25" style="13" customWidth="1"/>
    <col min="12600" max="12820" width="9" style="13"/>
    <col min="12821" max="12821" width="36.875" style="13" bestFit="1" customWidth="1"/>
    <col min="12822" max="12822" width="7.125" style="13" customWidth="1"/>
    <col min="12823" max="12823" width="6" style="13" customWidth="1"/>
    <col min="12824" max="12824" width="5.75" style="13" customWidth="1"/>
    <col min="12825" max="12825" width="10.5" style="13" customWidth="1"/>
    <col min="12826" max="12826" width="7.5" style="13" customWidth="1"/>
    <col min="12827" max="12827" width="6.375" style="13" customWidth="1"/>
    <col min="12828" max="12828" width="6.5" style="13" customWidth="1"/>
    <col min="12829" max="12829" width="6.375" style="13" customWidth="1"/>
    <col min="12830" max="12830" width="7.875" style="13" customWidth="1"/>
    <col min="12831" max="12831" width="7.75" style="13" customWidth="1"/>
    <col min="12832" max="12835" width="6.5" style="13" customWidth="1"/>
    <col min="12836" max="12836" width="6.875" style="13" customWidth="1"/>
    <col min="12837" max="12837" width="9" style="13"/>
    <col min="12838" max="12838" width="6.125" style="13" customWidth="1"/>
    <col min="12839" max="12839" width="7.5" style="13" customWidth="1"/>
    <col min="12840" max="12840" width="7.625" style="13" customWidth="1"/>
    <col min="12841" max="12841" width="7.75" style="13" customWidth="1"/>
    <col min="12842" max="12842" width="10.125" style="13" bestFit="1" customWidth="1"/>
    <col min="12843" max="12843" width="12" style="13" customWidth="1"/>
    <col min="12844" max="12844" width="10.25" style="13" bestFit="1" customWidth="1"/>
    <col min="12845" max="12845" width="8.75" style="13" bestFit="1" customWidth="1"/>
    <col min="12846" max="12846" width="7.75" style="13" customWidth="1"/>
    <col min="12847" max="12847" width="9.125" style="13" customWidth="1"/>
    <col min="12848" max="12848" width="9.875" style="13" customWidth="1"/>
    <col min="12849" max="12849" width="7.75" style="13" customWidth="1"/>
    <col min="12850" max="12850" width="9.375" style="13" customWidth="1"/>
    <col min="12851" max="12851" width="9" style="13"/>
    <col min="12852" max="12852" width="5.875" style="13" customWidth="1"/>
    <col min="12853" max="12853" width="7.125" style="13" customWidth="1"/>
    <col min="12854" max="12854" width="8.125" style="13" customWidth="1"/>
    <col min="12855" max="12855" width="10.25" style="13" customWidth="1"/>
    <col min="12856" max="13076" width="9" style="13"/>
    <col min="13077" max="13077" width="36.875" style="13" bestFit="1" customWidth="1"/>
    <col min="13078" max="13078" width="7.125" style="13" customWidth="1"/>
    <col min="13079" max="13079" width="6" style="13" customWidth="1"/>
    <col min="13080" max="13080" width="5.75" style="13" customWidth="1"/>
    <col min="13081" max="13081" width="10.5" style="13" customWidth="1"/>
    <col min="13082" max="13082" width="7.5" style="13" customWidth="1"/>
    <col min="13083" max="13083" width="6.375" style="13" customWidth="1"/>
    <col min="13084" max="13084" width="6.5" style="13" customWidth="1"/>
    <col min="13085" max="13085" width="6.375" style="13" customWidth="1"/>
    <col min="13086" max="13086" width="7.875" style="13" customWidth="1"/>
    <col min="13087" max="13087" width="7.75" style="13" customWidth="1"/>
    <col min="13088" max="13091" width="6.5" style="13" customWidth="1"/>
    <col min="13092" max="13092" width="6.875" style="13" customWidth="1"/>
    <col min="13093" max="13093" width="9" style="13"/>
    <col min="13094" max="13094" width="6.125" style="13" customWidth="1"/>
    <col min="13095" max="13095" width="7.5" style="13" customWidth="1"/>
    <col min="13096" max="13096" width="7.625" style="13" customWidth="1"/>
    <col min="13097" max="13097" width="7.75" style="13" customWidth="1"/>
    <col min="13098" max="13098" width="10.125" style="13" bestFit="1" customWidth="1"/>
    <col min="13099" max="13099" width="12" style="13" customWidth="1"/>
    <col min="13100" max="13100" width="10.25" style="13" bestFit="1" customWidth="1"/>
    <col min="13101" max="13101" width="8.75" style="13" bestFit="1" customWidth="1"/>
    <col min="13102" max="13102" width="7.75" style="13" customWidth="1"/>
    <col min="13103" max="13103" width="9.125" style="13" customWidth="1"/>
    <col min="13104" max="13104" width="9.875" style="13" customWidth="1"/>
    <col min="13105" max="13105" width="7.75" style="13" customWidth="1"/>
    <col min="13106" max="13106" width="9.375" style="13" customWidth="1"/>
    <col min="13107" max="13107" width="9" style="13"/>
    <col min="13108" max="13108" width="5.875" style="13" customWidth="1"/>
    <col min="13109" max="13109" width="7.125" style="13" customWidth="1"/>
    <col min="13110" max="13110" width="8.125" style="13" customWidth="1"/>
    <col min="13111" max="13111" width="10.25" style="13" customWidth="1"/>
    <col min="13112" max="13332" width="9" style="13"/>
    <col min="13333" max="13333" width="36.875" style="13" bestFit="1" customWidth="1"/>
    <col min="13334" max="13334" width="7.125" style="13" customWidth="1"/>
    <col min="13335" max="13335" width="6" style="13" customWidth="1"/>
    <col min="13336" max="13336" width="5.75" style="13" customWidth="1"/>
    <col min="13337" max="13337" width="10.5" style="13" customWidth="1"/>
    <col min="13338" max="13338" width="7.5" style="13" customWidth="1"/>
    <col min="13339" max="13339" width="6.375" style="13" customWidth="1"/>
    <col min="13340" max="13340" width="6.5" style="13" customWidth="1"/>
    <col min="13341" max="13341" width="6.375" style="13" customWidth="1"/>
    <col min="13342" max="13342" width="7.875" style="13" customWidth="1"/>
    <col min="13343" max="13343" width="7.75" style="13" customWidth="1"/>
    <col min="13344" max="13347" width="6.5" style="13" customWidth="1"/>
    <col min="13348" max="13348" width="6.875" style="13" customWidth="1"/>
    <col min="13349" max="13349" width="9" style="13"/>
    <col min="13350" max="13350" width="6.125" style="13" customWidth="1"/>
    <col min="13351" max="13351" width="7.5" style="13" customWidth="1"/>
    <col min="13352" max="13352" width="7.625" style="13" customWidth="1"/>
    <col min="13353" max="13353" width="7.75" style="13" customWidth="1"/>
    <col min="13354" max="13354" width="10.125" style="13" bestFit="1" customWidth="1"/>
    <col min="13355" max="13355" width="12" style="13" customWidth="1"/>
    <col min="13356" max="13356" width="10.25" style="13" bestFit="1" customWidth="1"/>
    <col min="13357" max="13357" width="8.75" style="13" bestFit="1" customWidth="1"/>
    <col min="13358" max="13358" width="7.75" style="13" customWidth="1"/>
    <col min="13359" max="13359" width="9.125" style="13" customWidth="1"/>
    <col min="13360" max="13360" width="9.875" style="13" customWidth="1"/>
    <col min="13361" max="13361" width="7.75" style="13" customWidth="1"/>
    <col min="13362" max="13362" width="9.375" style="13" customWidth="1"/>
    <col min="13363" max="13363" width="9" style="13"/>
    <col min="13364" max="13364" width="5.875" style="13" customWidth="1"/>
    <col min="13365" max="13365" width="7.125" style="13" customWidth="1"/>
    <col min="13366" max="13366" width="8.125" style="13" customWidth="1"/>
    <col min="13367" max="13367" width="10.25" style="13" customWidth="1"/>
    <col min="13368" max="13588" width="9" style="13"/>
    <col min="13589" max="13589" width="36.875" style="13" bestFit="1" customWidth="1"/>
    <col min="13590" max="13590" width="7.125" style="13" customWidth="1"/>
    <col min="13591" max="13591" width="6" style="13" customWidth="1"/>
    <col min="13592" max="13592" width="5.75" style="13" customWidth="1"/>
    <col min="13593" max="13593" width="10.5" style="13" customWidth="1"/>
    <col min="13594" max="13594" width="7.5" style="13" customWidth="1"/>
    <col min="13595" max="13595" width="6.375" style="13" customWidth="1"/>
    <col min="13596" max="13596" width="6.5" style="13" customWidth="1"/>
    <col min="13597" max="13597" width="6.375" style="13" customWidth="1"/>
    <col min="13598" max="13598" width="7.875" style="13" customWidth="1"/>
    <col min="13599" max="13599" width="7.75" style="13" customWidth="1"/>
    <col min="13600" max="13603" width="6.5" style="13" customWidth="1"/>
    <col min="13604" max="13604" width="6.875" style="13" customWidth="1"/>
    <col min="13605" max="13605" width="9" style="13"/>
    <col min="13606" max="13606" width="6.125" style="13" customWidth="1"/>
    <col min="13607" max="13607" width="7.5" style="13" customWidth="1"/>
    <col min="13608" max="13608" width="7.625" style="13" customWidth="1"/>
    <col min="13609" max="13609" width="7.75" style="13" customWidth="1"/>
    <col min="13610" max="13610" width="10.125" style="13" bestFit="1" customWidth="1"/>
    <col min="13611" max="13611" width="12" style="13" customWidth="1"/>
    <col min="13612" max="13612" width="10.25" style="13" bestFit="1" customWidth="1"/>
    <col min="13613" max="13613" width="8.75" style="13" bestFit="1" customWidth="1"/>
    <col min="13614" max="13614" width="7.75" style="13" customWidth="1"/>
    <col min="13615" max="13615" width="9.125" style="13" customWidth="1"/>
    <col min="13616" max="13616" width="9.875" style="13" customWidth="1"/>
    <col min="13617" max="13617" width="7.75" style="13" customWidth="1"/>
    <col min="13618" max="13618" width="9.375" style="13" customWidth="1"/>
    <col min="13619" max="13619" width="9" style="13"/>
    <col min="13620" max="13620" width="5.875" style="13" customWidth="1"/>
    <col min="13621" max="13621" width="7.125" style="13" customWidth="1"/>
    <col min="13622" max="13622" width="8.125" style="13" customWidth="1"/>
    <col min="13623" max="13623" width="10.25" style="13" customWidth="1"/>
    <col min="13624" max="13844" width="9" style="13"/>
    <col min="13845" max="13845" width="36.875" style="13" bestFit="1" customWidth="1"/>
    <col min="13846" max="13846" width="7.125" style="13" customWidth="1"/>
    <col min="13847" max="13847" width="6" style="13" customWidth="1"/>
    <col min="13848" max="13848" width="5.75" style="13" customWidth="1"/>
    <col min="13849" max="13849" width="10.5" style="13" customWidth="1"/>
    <col min="13850" max="13850" width="7.5" style="13" customWidth="1"/>
    <col min="13851" max="13851" width="6.375" style="13" customWidth="1"/>
    <col min="13852" max="13852" width="6.5" style="13" customWidth="1"/>
    <col min="13853" max="13853" width="6.375" style="13" customWidth="1"/>
    <col min="13854" max="13854" width="7.875" style="13" customWidth="1"/>
    <col min="13855" max="13855" width="7.75" style="13" customWidth="1"/>
    <col min="13856" max="13859" width="6.5" style="13" customWidth="1"/>
    <col min="13860" max="13860" width="6.875" style="13" customWidth="1"/>
    <col min="13861" max="13861" width="9" style="13"/>
    <col min="13862" max="13862" width="6.125" style="13" customWidth="1"/>
    <col min="13863" max="13863" width="7.5" style="13" customWidth="1"/>
    <col min="13864" max="13864" width="7.625" style="13" customWidth="1"/>
    <col min="13865" max="13865" width="7.75" style="13" customWidth="1"/>
    <col min="13866" max="13866" width="10.125" style="13" bestFit="1" customWidth="1"/>
    <col min="13867" max="13867" width="12" style="13" customWidth="1"/>
    <col min="13868" max="13868" width="10.25" style="13" bestFit="1" customWidth="1"/>
    <col min="13869" max="13869" width="8.75" style="13" bestFit="1" customWidth="1"/>
    <col min="13870" max="13870" width="7.75" style="13" customWidth="1"/>
    <col min="13871" max="13871" width="9.125" style="13" customWidth="1"/>
    <col min="13872" max="13872" width="9.875" style="13" customWidth="1"/>
    <col min="13873" max="13873" width="7.75" style="13" customWidth="1"/>
    <col min="13874" max="13874" width="9.375" style="13" customWidth="1"/>
    <col min="13875" max="13875" width="9" style="13"/>
    <col min="13876" max="13876" width="5.875" style="13" customWidth="1"/>
    <col min="13877" max="13877" width="7.125" style="13" customWidth="1"/>
    <col min="13878" max="13878" width="8.125" style="13" customWidth="1"/>
    <col min="13879" max="13879" width="10.25" style="13" customWidth="1"/>
    <col min="13880" max="14100" width="9" style="13"/>
    <col min="14101" max="14101" width="36.875" style="13" bestFit="1" customWidth="1"/>
    <col min="14102" max="14102" width="7.125" style="13" customWidth="1"/>
    <col min="14103" max="14103" width="6" style="13" customWidth="1"/>
    <col min="14104" max="14104" width="5.75" style="13" customWidth="1"/>
    <col min="14105" max="14105" width="10.5" style="13" customWidth="1"/>
    <col min="14106" max="14106" width="7.5" style="13" customWidth="1"/>
    <col min="14107" max="14107" width="6.375" style="13" customWidth="1"/>
    <col min="14108" max="14108" width="6.5" style="13" customWidth="1"/>
    <col min="14109" max="14109" width="6.375" style="13" customWidth="1"/>
    <col min="14110" max="14110" width="7.875" style="13" customWidth="1"/>
    <col min="14111" max="14111" width="7.75" style="13" customWidth="1"/>
    <col min="14112" max="14115" width="6.5" style="13" customWidth="1"/>
    <col min="14116" max="14116" width="6.875" style="13" customWidth="1"/>
    <col min="14117" max="14117" width="9" style="13"/>
    <col min="14118" max="14118" width="6.125" style="13" customWidth="1"/>
    <col min="14119" max="14119" width="7.5" style="13" customWidth="1"/>
    <col min="14120" max="14120" width="7.625" style="13" customWidth="1"/>
    <col min="14121" max="14121" width="7.75" style="13" customWidth="1"/>
    <col min="14122" max="14122" width="10.125" style="13" bestFit="1" customWidth="1"/>
    <col min="14123" max="14123" width="12" style="13" customWidth="1"/>
    <col min="14124" max="14124" width="10.25" style="13" bestFit="1" customWidth="1"/>
    <col min="14125" max="14125" width="8.75" style="13" bestFit="1" customWidth="1"/>
    <col min="14126" max="14126" width="7.75" style="13" customWidth="1"/>
    <col min="14127" max="14127" width="9.125" style="13" customWidth="1"/>
    <col min="14128" max="14128" width="9.875" style="13" customWidth="1"/>
    <col min="14129" max="14129" width="7.75" style="13" customWidth="1"/>
    <col min="14130" max="14130" width="9.375" style="13" customWidth="1"/>
    <col min="14131" max="14131" width="9" style="13"/>
    <col min="14132" max="14132" width="5.875" style="13" customWidth="1"/>
    <col min="14133" max="14133" width="7.125" style="13" customWidth="1"/>
    <col min="14134" max="14134" width="8.125" style="13" customWidth="1"/>
    <col min="14135" max="14135" width="10.25" style="13" customWidth="1"/>
    <col min="14136" max="14356" width="9" style="13"/>
    <col min="14357" max="14357" width="36.875" style="13" bestFit="1" customWidth="1"/>
    <col min="14358" max="14358" width="7.125" style="13" customWidth="1"/>
    <col min="14359" max="14359" width="6" style="13" customWidth="1"/>
    <col min="14360" max="14360" width="5.75" style="13" customWidth="1"/>
    <col min="14361" max="14361" width="10.5" style="13" customWidth="1"/>
    <col min="14362" max="14362" width="7.5" style="13" customWidth="1"/>
    <col min="14363" max="14363" width="6.375" style="13" customWidth="1"/>
    <col min="14364" max="14364" width="6.5" style="13" customWidth="1"/>
    <col min="14365" max="14365" width="6.375" style="13" customWidth="1"/>
    <col min="14366" max="14366" width="7.875" style="13" customWidth="1"/>
    <col min="14367" max="14367" width="7.75" style="13" customWidth="1"/>
    <col min="14368" max="14371" width="6.5" style="13" customWidth="1"/>
    <col min="14372" max="14372" width="6.875" style="13" customWidth="1"/>
    <col min="14373" max="14373" width="9" style="13"/>
    <col min="14374" max="14374" width="6.125" style="13" customWidth="1"/>
    <col min="14375" max="14375" width="7.5" style="13" customWidth="1"/>
    <col min="14376" max="14376" width="7.625" style="13" customWidth="1"/>
    <col min="14377" max="14377" width="7.75" style="13" customWidth="1"/>
    <col min="14378" max="14378" width="10.125" style="13" bestFit="1" customWidth="1"/>
    <col min="14379" max="14379" width="12" style="13" customWidth="1"/>
    <col min="14380" max="14380" width="10.25" style="13" bestFit="1" customWidth="1"/>
    <col min="14381" max="14381" width="8.75" style="13" bestFit="1" customWidth="1"/>
    <col min="14382" max="14382" width="7.75" style="13" customWidth="1"/>
    <col min="14383" max="14383" width="9.125" style="13" customWidth="1"/>
    <col min="14384" max="14384" width="9.875" style="13" customWidth="1"/>
    <col min="14385" max="14385" width="7.75" style="13" customWidth="1"/>
    <col min="14386" max="14386" width="9.375" style="13" customWidth="1"/>
    <col min="14387" max="14387" width="9" style="13"/>
    <col min="14388" max="14388" width="5.875" style="13" customWidth="1"/>
    <col min="14389" max="14389" width="7.125" style="13" customWidth="1"/>
    <col min="14390" max="14390" width="8.125" style="13" customWidth="1"/>
    <col min="14391" max="14391" width="10.25" style="13" customWidth="1"/>
    <col min="14392" max="14612" width="9" style="13"/>
    <col min="14613" max="14613" width="36.875" style="13" bestFit="1" customWidth="1"/>
    <col min="14614" max="14614" width="7.125" style="13" customWidth="1"/>
    <col min="14615" max="14615" width="6" style="13" customWidth="1"/>
    <col min="14616" max="14616" width="5.75" style="13" customWidth="1"/>
    <col min="14617" max="14617" width="10.5" style="13" customWidth="1"/>
    <col min="14618" max="14618" width="7.5" style="13" customWidth="1"/>
    <col min="14619" max="14619" width="6.375" style="13" customWidth="1"/>
    <col min="14620" max="14620" width="6.5" style="13" customWidth="1"/>
    <col min="14621" max="14621" width="6.375" style="13" customWidth="1"/>
    <col min="14622" max="14622" width="7.875" style="13" customWidth="1"/>
    <col min="14623" max="14623" width="7.75" style="13" customWidth="1"/>
    <col min="14624" max="14627" width="6.5" style="13" customWidth="1"/>
    <col min="14628" max="14628" width="6.875" style="13" customWidth="1"/>
    <col min="14629" max="14629" width="9" style="13"/>
    <col min="14630" max="14630" width="6.125" style="13" customWidth="1"/>
    <col min="14631" max="14631" width="7.5" style="13" customWidth="1"/>
    <col min="14632" max="14632" width="7.625" style="13" customWidth="1"/>
    <col min="14633" max="14633" width="7.75" style="13" customWidth="1"/>
    <col min="14634" max="14634" width="10.125" style="13" bestFit="1" customWidth="1"/>
    <col min="14635" max="14635" width="12" style="13" customWidth="1"/>
    <col min="14636" max="14636" width="10.25" style="13" bestFit="1" customWidth="1"/>
    <col min="14637" max="14637" width="8.75" style="13" bestFit="1" customWidth="1"/>
    <col min="14638" max="14638" width="7.75" style="13" customWidth="1"/>
    <col min="14639" max="14639" width="9.125" style="13" customWidth="1"/>
    <col min="14640" max="14640" width="9.875" style="13" customWidth="1"/>
    <col min="14641" max="14641" width="7.75" style="13" customWidth="1"/>
    <col min="14642" max="14642" width="9.375" style="13" customWidth="1"/>
    <col min="14643" max="14643" width="9" style="13"/>
    <col min="14644" max="14644" width="5.875" style="13" customWidth="1"/>
    <col min="14645" max="14645" width="7.125" style="13" customWidth="1"/>
    <col min="14646" max="14646" width="8.125" style="13" customWidth="1"/>
    <col min="14647" max="14647" width="10.25" style="13" customWidth="1"/>
    <col min="14648" max="14868" width="9" style="13"/>
    <col min="14869" max="14869" width="36.875" style="13" bestFit="1" customWidth="1"/>
    <col min="14870" max="14870" width="7.125" style="13" customWidth="1"/>
    <col min="14871" max="14871" width="6" style="13" customWidth="1"/>
    <col min="14872" max="14872" width="5.75" style="13" customWidth="1"/>
    <col min="14873" max="14873" width="10.5" style="13" customWidth="1"/>
    <col min="14874" max="14874" width="7.5" style="13" customWidth="1"/>
    <col min="14875" max="14875" width="6.375" style="13" customWidth="1"/>
    <col min="14876" max="14876" width="6.5" style="13" customWidth="1"/>
    <col min="14877" max="14877" width="6.375" style="13" customWidth="1"/>
    <col min="14878" max="14878" width="7.875" style="13" customWidth="1"/>
    <col min="14879" max="14879" width="7.75" style="13" customWidth="1"/>
    <col min="14880" max="14883" width="6.5" style="13" customWidth="1"/>
    <col min="14884" max="14884" width="6.875" style="13" customWidth="1"/>
    <col min="14885" max="14885" width="9" style="13"/>
    <col min="14886" max="14886" width="6.125" style="13" customWidth="1"/>
    <col min="14887" max="14887" width="7.5" style="13" customWidth="1"/>
    <col min="14888" max="14888" width="7.625" style="13" customWidth="1"/>
    <col min="14889" max="14889" width="7.75" style="13" customWidth="1"/>
    <col min="14890" max="14890" width="10.125" style="13" bestFit="1" customWidth="1"/>
    <col min="14891" max="14891" width="12" style="13" customWidth="1"/>
    <col min="14892" max="14892" width="10.25" style="13" bestFit="1" customWidth="1"/>
    <col min="14893" max="14893" width="8.75" style="13" bestFit="1" customWidth="1"/>
    <col min="14894" max="14894" width="7.75" style="13" customWidth="1"/>
    <col min="14895" max="14895" width="9.125" style="13" customWidth="1"/>
    <col min="14896" max="14896" width="9.875" style="13" customWidth="1"/>
    <col min="14897" max="14897" width="7.75" style="13" customWidth="1"/>
    <col min="14898" max="14898" width="9.375" style="13" customWidth="1"/>
    <col min="14899" max="14899" width="9" style="13"/>
    <col min="14900" max="14900" width="5.875" style="13" customWidth="1"/>
    <col min="14901" max="14901" width="7.125" style="13" customWidth="1"/>
    <col min="14902" max="14902" width="8.125" style="13" customWidth="1"/>
    <col min="14903" max="14903" width="10.25" style="13" customWidth="1"/>
    <col min="14904" max="15124" width="9" style="13"/>
    <col min="15125" max="15125" width="36.875" style="13" bestFit="1" customWidth="1"/>
    <col min="15126" max="15126" width="7.125" style="13" customWidth="1"/>
    <col min="15127" max="15127" width="6" style="13" customWidth="1"/>
    <col min="15128" max="15128" width="5.75" style="13" customWidth="1"/>
    <col min="15129" max="15129" width="10.5" style="13" customWidth="1"/>
    <col min="15130" max="15130" width="7.5" style="13" customWidth="1"/>
    <col min="15131" max="15131" width="6.375" style="13" customWidth="1"/>
    <col min="15132" max="15132" width="6.5" style="13" customWidth="1"/>
    <col min="15133" max="15133" width="6.375" style="13" customWidth="1"/>
    <col min="15134" max="15134" width="7.875" style="13" customWidth="1"/>
    <col min="15135" max="15135" width="7.75" style="13" customWidth="1"/>
    <col min="15136" max="15139" width="6.5" style="13" customWidth="1"/>
    <col min="15140" max="15140" width="6.875" style="13" customWidth="1"/>
    <col min="15141" max="15141" width="9" style="13"/>
    <col min="15142" max="15142" width="6.125" style="13" customWidth="1"/>
    <col min="15143" max="15143" width="7.5" style="13" customWidth="1"/>
    <col min="15144" max="15144" width="7.625" style="13" customWidth="1"/>
    <col min="15145" max="15145" width="7.75" style="13" customWidth="1"/>
    <col min="15146" max="15146" width="10.125" style="13" bestFit="1" customWidth="1"/>
    <col min="15147" max="15147" width="12" style="13" customWidth="1"/>
    <col min="15148" max="15148" width="10.25" style="13" bestFit="1" customWidth="1"/>
    <col min="15149" max="15149" width="8.75" style="13" bestFit="1" customWidth="1"/>
    <col min="15150" max="15150" width="7.75" style="13" customWidth="1"/>
    <col min="15151" max="15151" width="9.125" style="13" customWidth="1"/>
    <col min="15152" max="15152" width="9.875" style="13" customWidth="1"/>
    <col min="15153" max="15153" width="7.75" style="13" customWidth="1"/>
    <col min="15154" max="15154" width="9.375" style="13" customWidth="1"/>
    <col min="15155" max="15155" width="9" style="13"/>
    <col min="15156" max="15156" width="5.875" style="13" customWidth="1"/>
    <col min="15157" max="15157" width="7.125" style="13" customWidth="1"/>
    <col min="15158" max="15158" width="8.125" style="13" customWidth="1"/>
    <col min="15159" max="15159" width="10.25" style="13" customWidth="1"/>
    <col min="15160" max="15380" width="9" style="13"/>
    <col min="15381" max="15381" width="36.875" style="13" bestFit="1" customWidth="1"/>
    <col min="15382" max="15382" width="7.125" style="13" customWidth="1"/>
    <col min="15383" max="15383" width="6" style="13" customWidth="1"/>
    <col min="15384" max="15384" width="5.75" style="13" customWidth="1"/>
    <col min="15385" max="15385" width="10.5" style="13" customWidth="1"/>
    <col min="15386" max="15386" width="7.5" style="13" customWidth="1"/>
    <col min="15387" max="15387" width="6.375" style="13" customWidth="1"/>
    <col min="15388" max="15388" width="6.5" style="13" customWidth="1"/>
    <col min="15389" max="15389" width="6.375" style="13" customWidth="1"/>
    <col min="15390" max="15390" width="7.875" style="13" customWidth="1"/>
    <col min="15391" max="15391" width="7.75" style="13" customWidth="1"/>
    <col min="15392" max="15395" width="6.5" style="13" customWidth="1"/>
    <col min="15396" max="15396" width="6.875" style="13" customWidth="1"/>
    <col min="15397" max="15397" width="9" style="13"/>
    <col min="15398" max="15398" width="6.125" style="13" customWidth="1"/>
    <col min="15399" max="15399" width="7.5" style="13" customWidth="1"/>
    <col min="15400" max="15400" width="7.625" style="13" customWidth="1"/>
    <col min="15401" max="15401" width="7.75" style="13" customWidth="1"/>
    <col min="15402" max="15402" width="10.125" style="13" bestFit="1" customWidth="1"/>
    <col min="15403" max="15403" width="12" style="13" customWidth="1"/>
    <col min="15404" max="15404" width="10.25" style="13" bestFit="1" customWidth="1"/>
    <col min="15405" max="15405" width="8.75" style="13" bestFit="1" customWidth="1"/>
    <col min="15406" max="15406" width="7.75" style="13" customWidth="1"/>
    <col min="15407" max="15407" width="9.125" style="13" customWidth="1"/>
    <col min="15408" max="15408" width="9.875" style="13" customWidth="1"/>
    <col min="15409" max="15409" width="7.75" style="13" customWidth="1"/>
    <col min="15410" max="15410" width="9.375" style="13" customWidth="1"/>
    <col min="15411" max="15411" width="9" style="13"/>
    <col min="15412" max="15412" width="5.875" style="13" customWidth="1"/>
    <col min="15413" max="15413" width="7.125" style="13" customWidth="1"/>
    <col min="15414" max="15414" width="8.125" style="13" customWidth="1"/>
    <col min="15415" max="15415" width="10.25" style="13" customWidth="1"/>
    <col min="15416" max="15636" width="9" style="13"/>
    <col min="15637" max="15637" width="36.875" style="13" bestFit="1" customWidth="1"/>
    <col min="15638" max="15638" width="7.125" style="13" customWidth="1"/>
    <col min="15639" max="15639" width="6" style="13" customWidth="1"/>
    <col min="15640" max="15640" width="5.75" style="13" customWidth="1"/>
    <col min="15641" max="15641" width="10.5" style="13" customWidth="1"/>
    <col min="15642" max="15642" width="7.5" style="13" customWidth="1"/>
    <col min="15643" max="15643" width="6.375" style="13" customWidth="1"/>
    <col min="15644" max="15644" width="6.5" style="13" customWidth="1"/>
    <col min="15645" max="15645" width="6.375" style="13" customWidth="1"/>
    <col min="15646" max="15646" width="7.875" style="13" customWidth="1"/>
    <col min="15647" max="15647" width="7.75" style="13" customWidth="1"/>
    <col min="15648" max="15651" width="6.5" style="13" customWidth="1"/>
    <col min="15652" max="15652" width="6.875" style="13" customWidth="1"/>
    <col min="15653" max="15653" width="9" style="13"/>
    <col min="15654" max="15654" width="6.125" style="13" customWidth="1"/>
    <col min="15655" max="15655" width="7.5" style="13" customWidth="1"/>
    <col min="15656" max="15656" width="7.625" style="13" customWidth="1"/>
    <col min="15657" max="15657" width="7.75" style="13" customWidth="1"/>
    <col min="15658" max="15658" width="10.125" style="13" bestFit="1" customWidth="1"/>
    <col min="15659" max="15659" width="12" style="13" customWidth="1"/>
    <col min="15660" max="15660" width="10.25" style="13" bestFit="1" customWidth="1"/>
    <col min="15661" max="15661" width="8.75" style="13" bestFit="1" customWidth="1"/>
    <col min="15662" max="15662" width="7.75" style="13" customWidth="1"/>
    <col min="15663" max="15663" width="9.125" style="13" customWidth="1"/>
    <col min="15664" max="15664" width="9.875" style="13" customWidth="1"/>
    <col min="15665" max="15665" width="7.75" style="13" customWidth="1"/>
    <col min="15666" max="15666" width="9.375" style="13" customWidth="1"/>
    <col min="15667" max="15667" width="9" style="13"/>
    <col min="15668" max="15668" width="5.875" style="13" customWidth="1"/>
    <col min="15669" max="15669" width="7.125" style="13" customWidth="1"/>
    <col min="15670" max="15670" width="8.125" style="13" customWidth="1"/>
    <col min="15671" max="15671" width="10.25" style="13" customWidth="1"/>
    <col min="15672" max="15892" width="9" style="13"/>
    <col min="15893" max="15893" width="36.875" style="13" bestFit="1" customWidth="1"/>
    <col min="15894" max="15894" width="7.125" style="13" customWidth="1"/>
    <col min="15895" max="15895" width="6" style="13" customWidth="1"/>
    <col min="15896" max="15896" width="5.75" style="13" customWidth="1"/>
    <col min="15897" max="15897" width="10.5" style="13" customWidth="1"/>
    <col min="15898" max="15898" width="7.5" style="13" customWidth="1"/>
    <col min="15899" max="15899" width="6.375" style="13" customWidth="1"/>
    <col min="15900" max="15900" width="6.5" style="13" customWidth="1"/>
    <col min="15901" max="15901" width="6.375" style="13" customWidth="1"/>
    <col min="15902" max="15902" width="7.875" style="13" customWidth="1"/>
    <col min="15903" max="15903" width="7.75" style="13" customWidth="1"/>
    <col min="15904" max="15907" width="6.5" style="13" customWidth="1"/>
    <col min="15908" max="15908" width="6.875" style="13" customWidth="1"/>
    <col min="15909" max="15909" width="9" style="13"/>
    <col min="15910" max="15910" width="6.125" style="13" customWidth="1"/>
    <col min="15911" max="15911" width="7.5" style="13" customWidth="1"/>
    <col min="15912" max="15912" width="7.625" style="13" customWidth="1"/>
    <col min="15913" max="15913" width="7.75" style="13" customWidth="1"/>
    <col min="15914" max="15914" width="10.125" style="13" bestFit="1" customWidth="1"/>
    <col min="15915" max="15915" width="12" style="13" customWidth="1"/>
    <col min="15916" max="15916" width="10.25" style="13" bestFit="1" customWidth="1"/>
    <col min="15917" max="15917" width="8.75" style="13" bestFit="1" customWidth="1"/>
    <col min="15918" max="15918" width="7.75" style="13" customWidth="1"/>
    <col min="15919" max="15919" width="9.125" style="13" customWidth="1"/>
    <col min="15920" max="15920" width="9.875" style="13" customWidth="1"/>
    <col min="15921" max="15921" width="7.75" style="13" customWidth="1"/>
    <col min="15922" max="15922" width="9.375" style="13" customWidth="1"/>
    <col min="15923" max="15923" width="9" style="13"/>
    <col min="15924" max="15924" width="5.875" style="13" customWidth="1"/>
    <col min="15925" max="15925" width="7.125" style="13" customWidth="1"/>
    <col min="15926" max="15926" width="8.125" style="13" customWidth="1"/>
    <col min="15927" max="15927" width="10.25" style="13" customWidth="1"/>
    <col min="15928" max="16148" width="9" style="13"/>
    <col min="16149" max="16149" width="36.875" style="13" bestFit="1" customWidth="1"/>
    <col min="16150" max="16150" width="7.125" style="13" customWidth="1"/>
    <col min="16151" max="16151" width="6" style="13" customWidth="1"/>
    <col min="16152" max="16152" width="5.75" style="13" customWidth="1"/>
    <col min="16153" max="16153" width="10.5" style="13" customWidth="1"/>
    <col min="16154" max="16154" width="7.5" style="13" customWidth="1"/>
    <col min="16155" max="16155" width="6.375" style="13" customWidth="1"/>
    <col min="16156" max="16156" width="6.5" style="13" customWidth="1"/>
    <col min="16157" max="16157" width="6.375" style="13" customWidth="1"/>
    <col min="16158" max="16158" width="7.875" style="13" customWidth="1"/>
    <col min="16159" max="16159" width="7.75" style="13" customWidth="1"/>
    <col min="16160" max="16163" width="6.5" style="13" customWidth="1"/>
    <col min="16164" max="16164" width="6.875" style="13" customWidth="1"/>
    <col min="16165" max="16165" width="9" style="13"/>
    <col min="16166" max="16166" width="6.125" style="13" customWidth="1"/>
    <col min="16167" max="16167" width="7.5" style="13" customWidth="1"/>
    <col min="16168" max="16168" width="7.625" style="13" customWidth="1"/>
    <col min="16169" max="16169" width="7.75" style="13" customWidth="1"/>
    <col min="16170" max="16170" width="10.125" style="13" bestFit="1" customWidth="1"/>
    <col min="16171" max="16171" width="12" style="13" customWidth="1"/>
    <col min="16172" max="16172" width="10.25" style="13" bestFit="1" customWidth="1"/>
    <col min="16173" max="16173" width="8.75" style="13" bestFit="1" customWidth="1"/>
    <col min="16174" max="16174" width="7.75" style="13" customWidth="1"/>
    <col min="16175" max="16175" width="9.125" style="13" customWidth="1"/>
    <col min="16176" max="16176" width="9.875" style="13" customWidth="1"/>
    <col min="16177" max="16177" width="7.75" style="13" customWidth="1"/>
    <col min="16178" max="16178" width="9.375" style="13" customWidth="1"/>
    <col min="16179" max="16179" width="9" style="13"/>
    <col min="16180" max="16180" width="5.875" style="13" customWidth="1"/>
    <col min="16181" max="16181" width="7.125" style="13" customWidth="1"/>
    <col min="16182" max="16182" width="8.125" style="13" customWidth="1"/>
    <col min="16183" max="16183" width="10.25" style="13" customWidth="1"/>
    <col min="16184" max="16384" width="9" style="13"/>
  </cols>
  <sheetData>
    <row r="1" spans="1:102" ht="18.75" x14ac:dyDescent="0.25">
      <c r="B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BC1" s="16" t="s">
        <v>899</v>
      </c>
    </row>
    <row r="2" spans="1:102" ht="18.75" x14ac:dyDescent="0.3">
      <c r="B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BC2" s="17" t="s">
        <v>0</v>
      </c>
    </row>
    <row r="3" spans="1:102" ht="18.75" x14ac:dyDescent="0.3">
      <c r="B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BC3" s="17" t="s">
        <v>910</v>
      </c>
    </row>
    <row r="4" spans="1:102" ht="18.75" x14ac:dyDescent="0.3">
      <c r="A4" s="328" t="s">
        <v>898</v>
      </c>
      <c r="B4" s="328"/>
      <c r="C4" s="328"/>
      <c r="D4" s="328"/>
      <c r="E4" s="328"/>
      <c r="F4" s="328"/>
      <c r="G4" s="328"/>
      <c r="H4" s="328"/>
      <c r="I4" s="328"/>
      <c r="J4" s="328"/>
      <c r="K4" s="328"/>
      <c r="L4" s="328"/>
      <c r="M4" s="328"/>
      <c r="N4" s="328"/>
      <c r="O4" s="328"/>
      <c r="P4" s="328"/>
      <c r="Q4" s="328"/>
      <c r="R4" s="328"/>
      <c r="S4" s="328"/>
      <c r="T4" s="328"/>
      <c r="U4" s="328"/>
      <c r="V4" s="328"/>
      <c r="W4" s="328"/>
      <c r="X4" s="328"/>
      <c r="Y4" s="328"/>
      <c r="Z4" s="328"/>
      <c r="AA4" s="328"/>
      <c r="AB4" s="328"/>
      <c r="AC4" s="328"/>
      <c r="AD4" s="328"/>
      <c r="AE4" s="328"/>
      <c r="AF4" s="328"/>
      <c r="AG4" s="328"/>
      <c r="AH4" s="328"/>
      <c r="AI4" s="328"/>
      <c r="AJ4" s="328"/>
      <c r="AK4" s="328"/>
      <c r="AL4" s="328"/>
      <c r="AM4" s="328"/>
      <c r="AN4" s="328"/>
      <c r="AO4" s="328"/>
      <c r="AP4" s="328"/>
      <c r="AQ4" s="328"/>
      <c r="AR4" s="328"/>
      <c r="AS4" s="328"/>
      <c r="AT4" s="328"/>
      <c r="AU4" s="328"/>
      <c r="AV4" s="328"/>
      <c r="AW4" s="328"/>
      <c r="AX4" s="328"/>
      <c r="AY4" s="328"/>
      <c r="AZ4" s="328"/>
      <c r="BA4" s="328"/>
      <c r="BB4" s="328"/>
      <c r="BC4" s="328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</row>
    <row r="5" spans="1:102" ht="18.75" customHeight="1" x14ac:dyDescent="0.3">
      <c r="A5" s="327" t="s">
        <v>1005</v>
      </c>
      <c r="B5" s="327"/>
      <c r="C5" s="327"/>
      <c r="D5" s="327"/>
      <c r="E5" s="327"/>
      <c r="F5" s="327"/>
      <c r="G5" s="327"/>
      <c r="H5" s="327"/>
      <c r="I5" s="327"/>
      <c r="J5" s="327"/>
      <c r="K5" s="327"/>
      <c r="L5" s="327"/>
      <c r="M5" s="327"/>
      <c r="N5" s="327"/>
      <c r="O5" s="327"/>
      <c r="P5" s="327"/>
      <c r="Q5" s="327"/>
      <c r="R5" s="327"/>
      <c r="S5" s="327"/>
      <c r="T5" s="327"/>
      <c r="U5" s="327"/>
      <c r="V5" s="327"/>
      <c r="W5" s="327"/>
      <c r="X5" s="327"/>
      <c r="Y5" s="327"/>
      <c r="Z5" s="327"/>
      <c r="AA5" s="327"/>
      <c r="AB5" s="327"/>
      <c r="AC5" s="327"/>
      <c r="AD5" s="327"/>
      <c r="AE5" s="327"/>
      <c r="AF5" s="327"/>
      <c r="AG5" s="327"/>
      <c r="AH5" s="327"/>
      <c r="AI5" s="327"/>
      <c r="AJ5" s="327"/>
      <c r="AK5" s="327"/>
      <c r="AL5" s="327"/>
      <c r="AM5" s="327"/>
      <c r="AN5" s="327"/>
      <c r="AO5" s="327"/>
      <c r="AP5" s="327"/>
      <c r="AQ5" s="327"/>
      <c r="AR5" s="327"/>
      <c r="AS5" s="327"/>
      <c r="AT5" s="327"/>
      <c r="AU5" s="327"/>
      <c r="AV5" s="327"/>
      <c r="AW5" s="327"/>
      <c r="AX5" s="327"/>
      <c r="AY5" s="327"/>
      <c r="AZ5" s="327"/>
      <c r="BA5" s="327"/>
      <c r="BB5" s="327"/>
      <c r="BC5" s="327"/>
      <c r="BD5" s="52"/>
      <c r="BE5" s="52"/>
      <c r="BF5" s="52"/>
      <c r="BG5" s="52"/>
      <c r="BH5" s="52"/>
    </row>
    <row r="6" spans="1:102" ht="18.75" customHeight="1" x14ac:dyDescent="0.3">
      <c r="A6" s="88"/>
      <c r="B6" s="88"/>
      <c r="C6" s="223"/>
      <c r="D6" s="223"/>
      <c r="E6" s="223"/>
      <c r="F6" s="223"/>
      <c r="G6" s="223"/>
      <c r="H6" s="223"/>
      <c r="I6" s="223"/>
      <c r="J6" s="223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52"/>
      <c r="BE6" s="52"/>
      <c r="BF6" s="52"/>
      <c r="BG6" s="52"/>
      <c r="BH6" s="52"/>
    </row>
    <row r="7" spans="1:102" ht="18.75" x14ac:dyDescent="0.25">
      <c r="A7" s="320" t="s">
        <v>933</v>
      </c>
      <c r="B7" s="320"/>
      <c r="C7" s="320"/>
      <c r="D7" s="320"/>
      <c r="E7" s="320"/>
      <c r="F7" s="320"/>
      <c r="G7" s="320"/>
      <c r="H7" s="320"/>
      <c r="I7" s="320"/>
      <c r="J7" s="320"/>
      <c r="K7" s="320"/>
      <c r="L7" s="320"/>
      <c r="M7" s="320"/>
      <c r="N7" s="320"/>
      <c r="O7" s="320"/>
      <c r="P7" s="320"/>
      <c r="Q7" s="320"/>
      <c r="R7" s="320"/>
      <c r="S7" s="320"/>
      <c r="T7" s="320"/>
      <c r="U7" s="320"/>
      <c r="V7" s="320"/>
      <c r="W7" s="320"/>
      <c r="X7" s="320"/>
      <c r="Y7" s="320"/>
      <c r="Z7" s="320"/>
      <c r="AA7" s="320"/>
      <c r="AB7" s="320"/>
      <c r="AC7" s="320"/>
      <c r="AD7" s="320"/>
      <c r="AE7" s="320"/>
      <c r="AF7" s="320"/>
      <c r="AG7" s="320"/>
      <c r="AH7" s="320"/>
      <c r="AI7" s="320"/>
      <c r="AJ7" s="320"/>
      <c r="AK7" s="320"/>
      <c r="AL7" s="320"/>
      <c r="AM7" s="320"/>
      <c r="AN7" s="320"/>
      <c r="AO7" s="320"/>
      <c r="AP7" s="320"/>
      <c r="AQ7" s="320"/>
      <c r="AR7" s="320"/>
      <c r="AS7" s="320"/>
      <c r="AT7" s="320"/>
      <c r="AU7" s="320"/>
      <c r="AV7" s="320"/>
      <c r="AW7" s="320"/>
      <c r="AX7" s="320"/>
      <c r="AY7" s="320"/>
      <c r="AZ7" s="320"/>
      <c r="BA7" s="320"/>
      <c r="BB7" s="320"/>
      <c r="BC7" s="320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</row>
    <row r="8" spans="1:102" x14ac:dyDescent="0.25">
      <c r="A8" s="397" t="s">
        <v>153</v>
      </c>
      <c r="B8" s="397"/>
      <c r="C8" s="397"/>
      <c r="D8" s="397"/>
      <c r="E8" s="397"/>
      <c r="F8" s="397"/>
      <c r="G8" s="397"/>
      <c r="H8" s="397"/>
      <c r="I8" s="397"/>
      <c r="J8" s="397"/>
      <c r="K8" s="397"/>
      <c r="L8" s="397"/>
      <c r="M8" s="397"/>
      <c r="N8" s="397"/>
      <c r="O8" s="397"/>
      <c r="P8" s="397"/>
      <c r="Q8" s="397"/>
      <c r="R8" s="397"/>
      <c r="S8" s="397"/>
      <c r="T8" s="397"/>
      <c r="U8" s="397"/>
      <c r="V8" s="397"/>
      <c r="W8" s="397"/>
      <c r="X8" s="397"/>
      <c r="Y8" s="397"/>
      <c r="Z8" s="397"/>
      <c r="AA8" s="397"/>
      <c r="AB8" s="397"/>
      <c r="AC8" s="397"/>
      <c r="AD8" s="397"/>
      <c r="AE8" s="397"/>
      <c r="AF8" s="397"/>
      <c r="AG8" s="397"/>
      <c r="AH8" s="397"/>
      <c r="AI8" s="397"/>
      <c r="AJ8" s="397"/>
      <c r="AK8" s="397"/>
      <c r="AL8" s="397"/>
      <c r="AM8" s="397"/>
      <c r="AN8" s="397"/>
      <c r="AO8" s="397"/>
      <c r="AP8" s="397"/>
      <c r="AQ8" s="397"/>
      <c r="AR8" s="397"/>
      <c r="AS8" s="397"/>
      <c r="AT8" s="397"/>
      <c r="AU8" s="397"/>
      <c r="AV8" s="397"/>
      <c r="AW8" s="397"/>
      <c r="AX8" s="397"/>
      <c r="AY8" s="397"/>
      <c r="AZ8" s="397"/>
      <c r="BA8" s="397"/>
      <c r="BB8" s="397"/>
      <c r="BC8" s="397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</row>
    <row r="9" spans="1:102" ht="18.75" x14ac:dyDescent="0.3">
      <c r="A9" s="35"/>
      <c r="B9" s="35"/>
      <c r="C9" s="219"/>
      <c r="D9" s="219"/>
      <c r="E9" s="219"/>
      <c r="F9" s="219"/>
      <c r="G9" s="219"/>
      <c r="H9" s="219"/>
      <c r="I9" s="219"/>
      <c r="J9" s="219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17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</row>
    <row r="10" spans="1:102" ht="18.75" x14ac:dyDescent="0.3">
      <c r="A10" s="328" t="s">
        <v>994</v>
      </c>
      <c r="B10" s="328"/>
      <c r="C10" s="328"/>
      <c r="D10" s="328"/>
      <c r="E10" s="328"/>
      <c r="F10" s="328"/>
      <c r="G10" s="328"/>
      <c r="H10" s="328"/>
      <c r="I10" s="328"/>
      <c r="J10" s="328"/>
      <c r="K10" s="328"/>
      <c r="L10" s="328"/>
      <c r="M10" s="328"/>
      <c r="N10" s="328"/>
      <c r="O10" s="328"/>
      <c r="P10" s="328"/>
      <c r="Q10" s="328"/>
      <c r="R10" s="328"/>
      <c r="S10" s="328"/>
      <c r="T10" s="328"/>
      <c r="U10" s="328"/>
      <c r="V10" s="328"/>
      <c r="W10" s="328"/>
      <c r="X10" s="328"/>
      <c r="Y10" s="328"/>
      <c r="Z10" s="328"/>
      <c r="AA10" s="328"/>
      <c r="AB10" s="328"/>
      <c r="AC10" s="328"/>
      <c r="AD10" s="328"/>
      <c r="AE10" s="328"/>
      <c r="AF10" s="328"/>
      <c r="AG10" s="328"/>
      <c r="AH10" s="328"/>
      <c r="AI10" s="328"/>
      <c r="AJ10" s="328"/>
      <c r="AK10" s="328"/>
      <c r="AL10" s="328"/>
      <c r="AM10" s="328"/>
      <c r="AN10" s="328"/>
      <c r="AO10" s="328"/>
      <c r="AP10" s="328"/>
      <c r="AQ10" s="328"/>
      <c r="AR10" s="328"/>
      <c r="AS10" s="328"/>
      <c r="AT10" s="328"/>
      <c r="AU10" s="328"/>
      <c r="AV10" s="328"/>
      <c r="AW10" s="328"/>
      <c r="AX10" s="328"/>
      <c r="AY10" s="328"/>
      <c r="AZ10" s="328"/>
      <c r="BA10" s="328"/>
      <c r="BB10" s="328"/>
      <c r="BC10" s="328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35"/>
      <c r="CW10" s="35"/>
      <c r="CX10" s="35"/>
    </row>
    <row r="11" spans="1:102" ht="18.75" x14ac:dyDescent="0.3">
      <c r="A11" s="89"/>
      <c r="B11" s="89"/>
      <c r="C11" s="452"/>
      <c r="D11" s="452"/>
      <c r="E11" s="452"/>
      <c r="F11" s="452"/>
      <c r="G11" s="452"/>
      <c r="H11" s="452"/>
      <c r="I11" s="452"/>
      <c r="J11" s="452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  <c r="CG11" s="54"/>
      <c r="CH11" s="54"/>
      <c r="CI11" s="54"/>
      <c r="CJ11" s="54"/>
      <c r="CK11" s="54"/>
      <c r="CL11" s="54"/>
      <c r="CM11" s="54"/>
      <c r="CN11" s="54"/>
      <c r="CO11" s="54"/>
      <c r="CP11" s="54"/>
      <c r="CQ11" s="54"/>
      <c r="CR11" s="54"/>
      <c r="CS11" s="54"/>
      <c r="CT11" s="54"/>
      <c r="CU11" s="54"/>
      <c r="CV11" s="35"/>
      <c r="CW11" s="35"/>
      <c r="CX11" s="35"/>
    </row>
    <row r="12" spans="1:102" ht="18.75" x14ac:dyDescent="0.3">
      <c r="A12" s="328" t="s">
        <v>55</v>
      </c>
      <c r="B12" s="328"/>
      <c r="C12" s="328"/>
      <c r="D12" s="328"/>
      <c r="E12" s="328"/>
      <c r="F12" s="328"/>
      <c r="G12" s="328"/>
      <c r="H12" s="328"/>
      <c r="I12" s="328"/>
      <c r="J12" s="328"/>
      <c r="K12" s="328"/>
      <c r="L12" s="328"/>
      <c r="M12" s="328"/>
      <c r="N12" s="328"/>
      <c r="O12" s="328"/>
      <c r="P12" s="328"/>
      <c r="Q12" s="328"/>
      <c r="R12" s="328"/>
      <c r="S12" s="328"/>
      <c r="T12" s="328"/>
      <c r="U12" s="328"/>
      <c r="V12" s="328"/>
      <c r="W12" s="328"/>
      <c r="X12" s="328"/>
      <c r="Y12" s="328"/>
      <c r="Z12" s="328"/>
      <c r="AA12" s="328"/>
      <c r="AB12" s="328"/>
      <c r="AC12" s="328"/>
      <c r="AD12" s="328"/>
      <c r="AE12" s="328"/>
      <c r="AF12" s="328"/>
      <c r="AG12" s="328"/>
      <c r="AH12" s="328"/>
      <c r="AI12" s="328"/>
      <c r="AJ12" s="328"/>
      <c r="AK12" s="328"/>
      <c r="AL12" s="328"/>
      <c r="AM12" s="328"/>
      <c r="AN12" s="328"/>
      <c r="AO12" s="328"/>
      <c r="AP12" s="328"/>
      <c r="AQ12" s="328"/>
      <c r="AR12" s="328"/>
      <c r="AS12" s="328"/>
      <c r="AT12" s="328"/>
      <c r="AU12" s="328"/>
      <c r="AV12" s="328"/>
      <c r="AW12" s="328"/>
      <c r="AX12" s="328"/>
      <c r="AY12" s="328"/>
      <c r="AZ12" s="328"/>
      <c r="BA12" s="328"/>
      <c r="BB12" s="328"/>
      <c r="BC12" s="328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  <c r="CA12" s="54"/>
      <c r="CB12" s="54"/>
      <c r="CC12" s="54"/>
      <c r="CD12" s="54"/>
      <c r="CE12" s="54"/>
      <c r="CF12" s="54"/>
      <c r="CG12" s="54"/>
      <c r="CH12" s="54"/>
      <c r="CI12" s="54"/>
      <c r="CJ12" s="54"/>
      <c r="CK12" s="54"/>
      <c r="CL12" s="54"/>
      <c r="CM12" s="54"/>
      <c r="CN12" s="54"/>
      <c r="CO12" s="54"/>
      <c r="CP12" s="54"/>
      <c r="CQ12" s="54"/>
      <c r="CR12" s="54"/>
      <c r="CS12" s="54"/>
      <c r="CT12" s="54"/>
      <c r="CU12" s="54"/>
      <c r="CV12" s="54"/>
      <c r="CW12" s="54"/>
      <c r="CX12" s="54"/>
    </row>
    <row r="13" spans="1:102" x14ac:dyDescent="0.25">
      <c r="A13" s="391" t="s">
        <v>165</v>
      </c>
      <c r="B13" s="391"/>
      <c r="C13" s="391"/>
      <c r="D13" s="391"/>
      <c r="E13" s="391"/>
      <c r="F13" s="391"/>
      <c r="G13" s="391"/>
      <c r="H13" s="391"/>
      <c r="I13" s="391"/>
      <c r="J13" s="391"/>
      <c r="K13" s="391"/>
      <c r="L13" s="391"/>
      <c r="M13" s="391"/>
      <c r="N13" s="391"/>
      <c r="O13" s="391"/>
      <c r="P13" s="391"/>
      <c r="Q13" s="391"/>
      <c r="R13" s="391"/>
      <c r="S13" s="391"/>
      <c r="T13" s="391"/>
      <c r="U13" s="391"/>
      <c r="V13" s="391"/>
      <c r="W13" s="391"/>
      <c r="X13" s="391"/>
      <c r="Y13" s="391"/>
      <c r="Z13" s="391"/>
      <c r="AA13" s="391"/>
      <c r="AB13" s="391"/>
      <c r="AC13" s="391"/>
      <c r="AD13" s="391"/>
      <c r="AE13" s="391"/>
      <c r="AF13" s="391"/>
      <c r="AG13" s="391"/>
      <c r="AH13" s="391"/>
      <c r="AI13" s="391"/>
      <c r="AJ13" s="391"/>
      <c r="AK13" s="391"/>
      <c r="AL13" s="391"/>
      <c r="AM13" s="391"/>
      <c r="AN13" s="391"/>
      <c r="AO13" s="391"/>
      <c r="AP13" s="391"/>
      <c r="AQ13" s="391"/>
      <c r="AR13" s="391"/>
      <c r="AS13" s="391"/>
      <c r="AT13" s="391"/>
      <c r="AU13" s="391"/>
      <c r="AV13" s="391"/>
      <c r="AW13" s="391"/>
      <c r="AX13" s="391"/>
      <c r="AY13" s="391"/>
      <c r="AZ13" s="391"/>
      <c r="BA13" s="391"/>
      <c r="BB13" s="391"/>
      <c r="BC13" s="391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</row>
    <row r="14" spans="1:102" x14ac:dyDescent="0.25">
      <c r="A14" s="394"/>
      <c r="B14" s="394"/>
      <c r="C14" s="394"/>
      <c r="D14" s="394"/>
      <c r="E14" s="394"/>
      <c r="F14" s="394"/>
      <c r="G14" s="394"/>
      <c r="H14" s="394"/>
      <c r="I14" s="394"/>
      <c r="J14" s="394"/>
      <c r="K14" s="394"/>
      <c r="L14" s="394"/>
      <c r="M14" s="394"/>
      <c r="N14" s="394"/>
      <c r="O14" s="394"/>
      <c r="P14" s="394"/>
      <c r="Q14" s="394"/>
      <c r="R14" s="394"/>
      <c r="S14" s="394"/>
      <c r="T14" s="394"/>
      <c r="U14" s="394"/>
      <c r="V14" s="394"/>
      <c r="W14" s="394"/>
      <c r="X14" s="394"/>
      <c r="Y14" s="394"/>
      <c r="Z14" s="394"/>
      <c r="AA14" s="394"/>
      <c r="AB14" s="394"/>
      <c r="AC14" s="394"/>
      <c r="AD14" s="394"/>
      <c r="AE14" s="394"/>
      <c r="AF14" s="394"/>
      <c r="AG14" s="394"/>
      <c r="AH14" s="394"/>
      <c r="AI14" s="394"/>
      <c r="AJ14" s="394"/>
      <c r="AK14" s="394"/>
      <c r="AL14" s="394"/>
      <c r="AM14" s="394"/>
      <c r="AN14" s="394"/>
      <c r="AO14" s="394"/>
      <c r="AP14" s="394"/>
      <c r="AQ14" s="394"/>
      <c r="AR14" s="394"/>
      <c r="AS14" s="394"/>
      <c r="AT14" s="394"/>
      <c r="AU14" s="394"/>
      <c r="AV14" s="394"/>
      <c r="AW14" s="394"/>
      <c r="AX14" s="394"/>
      <c r="AY14" s="394"/>
      <c r="AZ14" s="394"/>
      <c r="BA14" s="394"/>
      <c r="BB14" s="394"/>
      <c r="BC14" s="394"/>
    </row>
    <row r="15" spans="1:102" ht="51.75" customHeight="1" x14ac:dyDescent="0.25">
      <c r="A15" s="319" t="s">
        <v>64</v>
      </c>
      <c r="B15" s="319" t="s">
        <v>18</v>
      </c>
      <c r="C15" s="437" t="s">
        <v>5</v>
      </c>
      <c r="D15" s="319" t="s">
        <v>990</v>
      </c>
      <c r="E15" s="319"/>
      <c r="F15" s="319"/>
      <c r="G15" s="319"/>
      <c r="H15" s="319"/>
      <c r="I15" s="319"/>
      <c r="J15" s="319"/>
      <c r="K15" s="319"/>
      <c r="L15" s="319"/>
      <c r="M15" s="319"/>
      <c r="N15" s="319"/>
      <c r="O15" s="319"/>
      <c r="P15" s="319"/>
      <c r="Q15" s="319"/>
      <c r="R15" s="319"/>
      <c r="S15" s="319"/>
      <c r="T15" s="319"/>
      <c r="U15" s="319"/>
      <c r="V15" s="319"/>
      <c r="W15" s="319"/>
      <c r="X15" s="319"/>
      <c r="Y15" s="319"/>
      <c r="Z15" s="319"/>
      <c r="AA15" s="319"/>
      <c r="AB15" s="319"/>
      <c r="AC15" s="319"/>
      <c r="AD15" s="439" t="s">
        <v>1006</v>
      </c>
      <c r="AE15" s="439"/>
      <c r="AF15" s="439"/>
      <c r="AG15" s="439"/>
      <c r="AH15" s="439"/>
      <c r="AI15" s="439"/>
      <c r="AJ15" s="439"/>
      <c r="AK15" s="439"/>
      <c r="AL15" s="439"/>
      <c r="AM15" s="439"/>
      <c r="AN15" s="439"/>
      <c r="AO15" s="439"/>
      <c r="AP15" s="439"/>
      <c r="AQ15" s="439"/>
      <c r="AR15" s="439"/>
      <c r="AS15" s="439"/>
      <c r="AT15" s="439"/>
      <c r="AU15" s="439"/>
      <c r="AV15" s="439"/>
      <c r="AW15" s="439"/>
      <c r="AX15" s="439"/>
      <c r="AY15" s="439"/>
      <c r="AZ15" s="439"/>
      <c r="BA15" s="439"/>
      <c r="BB15" s="439"/>
      <c r="BC15" s="439"/>
    </row>
    <row r="16" spans="1:102" ht="51.75" customHeight="1" x14ac:dyDescent="0.25">
      <c r="A16" s="319"/>
      <c r="B16" s="319"/>
      <c r="C16" s="438"/>
      <c r="D16" s="199" t="s">
        <v>9</v>
      </c>
      <c r="E16" s="316" t="s">
        <v>10</v>
      </c>
      <c r="F16" s="317"/>
      <c r="G16" s="317"/>
      <c r="H16" s="317"/>
      <c r="I16" s="317"/>
      <c r="J16" s="317"/>
      <c r="K16" s="317"/>
      <c r="L16" s="317"/>
      <c r="M16" s="317"/>
      <c r="N16" s="317"/>
      <c r="O16" s="317"/>
      <c r="P16" s="317"/>
      <c r="Q16" s="317"/>
      <c r="R16" s="317"/>
      <c r="S16" s="317"/>
      <c r="T16" s="317"/>
      <c r="U16" s="317"/>
      <c r="V16" s="317"/>
      <c r="W16" s="317"/>
      <c r="X16" s="317"/>
      <c r="Y16" s="317"/>
      <c r="Z16" s="317"/>
      <c r="AA16" s="317"/>
      <c r="AB16" s="317"/>
      <c r="AC16" s="318"/>
      <c r="AD16" s="87" t="s">
        <v>9</v>
      </c>
      <c r="AE16" s="316" t="s">
        <v>10</v>
      </c>
      <c r="AF16" s="317"/>
      <c r="AG16" s="317"/>
      <c r="AH16" s="317"/>
      <c r="AI16" s="317"/>
      <c r="AJ16" s="317"/>
      <c r="AK16" s="317"/>
      <c r="AL16" s="317"/>
      <c r="AM16" s="317"/>
      <c r="AN16" s="317"/>
      <c r="AO16" s="317"/>
      <c r="AP16" s="317"/>
      <c r="AQ16" s="317"/>
      <c r="AR16" s="317"/>
      <c r="AS16" s="317"/>
      <c r="AT16" s="317"/>
      <c r="AU16" s="317"/>
      <c r="AV16" s="317"/>
      <c r="AW16" s="317"/>
      <c r="AX16" s="317"/>
      <c r="AY16" s="317"/>
      <c r="AZ16" s="317"/>
      <c r="BA16" s="317"/>
      <c r="BB16" s="317"/>
      <c r="BC16" s="318"/>
    </row>
    <row r="17" spans="1:55" ht="22.5" customHeight="1" x14ac:dyDescent="0.25">
      <c r="A17" s="319"/>
      <c r="B17" s="319"/>
      <c r="C17" s="438"/>
      <c r="D17" s="437" t="s">
        <v>12</v>
      </c>
      <c r="E17" s="329" t="s">
        <v>12</v>
      </c>
      <c r="F17" s="330"/>
      <c r="G17" s="330"/>
      <c r="H17" s="330"/>
      <c r="I17" s="331"/>
      <c r="J17" s="349" t="s">
        <v>73</v>
      </c>
      <c r="K17" s="349"/>
      <c r="L17" s="349"/>
      <c r="M17" s="349"/>
      <c r="N17" s="349"/>
      <c r="O17" s="349" t="s">
        <v>74</v>
      </c>
      <c r="P17" s="349"/>
      <c r="Q17" s="349"/>
      <c r="R17" s="349"/>
      <c r="S17" s="349"/>
      <c r="T17" s="349" t="s">
        <v>78</v>
      </c>
      <c r="U17" s="349"/>
      <c r="V17" s="349"/>
      <c r="W17" s="349"/>
      <c r="X17" s="349"/>
      <c r="Y17" s="353" t="s">
        <v>76</v>
      </c>
      <c r="Z17" s="353"/>
      <c r="AA17" s="353"/>
      <c r="AB17" s="353"/>
      <c r="AC17" s="353"/>
      <c r="AD17" s="322" t="s">
        <v>12</v>
      </c>
      <c r="AE17" s="316" t="s">
        <v>12</v>
      </c>
      <c r="AF17" s="317"/>
      <c r="AG17" s="317"/>
      <c r="AH17" s="317"/>
      <c r="AI17" s="318"/>
      <c r="AJ17" s="349" t="s">
        <v>73</v>
      </c>
      <c r="AK17" s="349"/>
      <c r="AL17" s="349"/>
      <c r="AM17" s="349"/>
      <c r="AN17" s="349"/>
      <c r="AO17" s="349" t="s">
        <v>74</v>
      </c>
      <c r="AP17" s="349"/>
      <c r="AQ17" s="349"/>
      <c r="AR17" s="349"/>
      <c r="AS17" s="349"/>
      <c r="AT17" s="349" t="s">
        <v>78</v>
      </c>
      <c r="AU17" s="349"/>
      <c r="AV17" s="349"/>
      <c r="AW17" s="349"/>
      <c r="AX17" s="349"/>
      <c r="AY17" s="353" t="s">
        <v>76</v>
      </c>
      <c r="AZ17" s="353"/>
      <c r="BA17" s="353"/>
      <c r="BB17" s="353"/>
      <c r="BC17" s="353"/>
    </row>
    <row r="18" spans="1:55" ht="194.25" customHeight="1" x14ac:dyDescent="0.25">
      <c r="A18" s="319"/>
      <c r="B18" s="319"/>
      <c r="C18" s="442"/>
      <c r="D18" s="442"/>
      <c r="E18" s="453" t="s">
        <v>912</v>
      </c>
      <c r="F18" s="453" t="s">
        <v>161</v>
      </c>
      <c r="G18" s="453" t="s">
        <v>162</v>
      </c>
      <c r="H18" s="453" t="s">
        <v>22</v>
      </c>
      <c r="I18" s="453" t="s">
        <v>163</v>
      </c>
      <c r="J18" s="453" t="s">
        <v>912</v>
      </c>
      <c r="K18" s="93" t="s">
        <v>161</v>
      </c>
      <c r="L18" s="93" t="s">
        <v>162</v>
      </c>
      <c r="M18" s="93" t="s">
        <v>22</v>
      </c>
      <c r="N18" s="93" t="s">
        <v>163</v>
      </c>
      <c r="O18" s="93" t="s">
        <v>912</v>
      </c>
      <c r="P18" s="93" t="s">
        <v>161</v>
      </c>
      <c r="Q18" s="93" t="s">
        <v>162</v>
      </c>
      <c r="R18" s="93" t="s">
        <v>22</v>
      </c>
      <c r="S18" s="93" t="s">
        <v>163</v>
      </c>
      <c r="T18" s="93" t="s">
        <v>912</v>
      </c>
      <c r="U18" s="93" t="s">
        <v>161</v>
      </c>
      <c r="V18" s="93" t="s">
        <v>162</v>
      </c>
      <c r="W18" s="93" t="s">
        <v>22</v>
      </c>
      <c r="X18" s="93" t="s">
        <v>163</v>
      </c>
      <c r="Y18" s="93" t="s">
        <v>912</v>
      </c>
      <c r="Z18" s="93" t="s">
        <v>161</v>
      </c>
      <c r="AA18" s="93" t="s">
        <v>162</v>
      </c>
      <c r="AB18" s="93" t="s">
        <v>22</v>
      </c>
      <c r="AC18" s="93" t="s">
        <v>163</v>
      </c>
      <c r="AD18" s="324"/>
      <c r="AE18" s="93" t="s">
        <v>912</v>
      </c>
      <c r="AF18" s="93" t="s">
        <v>161</v>
      </c>
      <c r="AG18" s="93" t="s">
        <v>162</v>
      </c>
      <c r="AH18" s="93" t="s">
        <v>22</v>
      </c>
      <c r="AI18" s="93" t="s">
        <v>163</v>
      </c>
      <c r="AJ18" s="93" t="s">
        <v>912</v>
      </c>
      <c r="AK18" s="93" t="s">
        <v>161</v>
      </c>
      <c r="AL18" s="93" t="s">
        <v>162</v>
      </c>
      <c r="AM18" s="93" t="s">
        <v>22</v>
      </c>
      <c r="AN18" s="93" t="s">
        <v>163</v>
      </c>
      <c r="AO18" s="93" t="s">
        <v>912</v>
      </c>
      <c r="AP18" s="93" t="s">
        <v>161</v>
      </c>
      <c r="AQ18" s="93" t="s">
        <v>162</v>
      </c>
      <c r="AR18" s="93" t="s">
        <v>22</v>
      </c>
      <c r="AS18" s="93" t="s">
        <v>163</v>
      </c>
      <c r="AT18" s="93" t="s">
        <v>912</v>
      </c>
      <c r="AU18" s="93" t="s">
        <v>161</v>
      </c>
      <c r="AV18" s="93" t="s">
        <v>162</v>
      </c>
      <c r="AW18" s="93" t="s">
        <v>22</v>
      </c>
      <c r="AX18" s="93" t="s">
        <v>163</v>
      </c>
      <c r="AY18" s="93" t="s">
        <v>912</v>
      </c>
      <c r="AZ18" s="93" t="s">
        <v>161</v>
      </c>
      <c r="BA18" s="93" t="s">
        <v>162</v>
      </c>
      <c r="BB18" s="93" t="s">
        <v>22</v>
      </c>
      <c r="BC18" s="93" t="s">
        <v>163</v>
      </c>
    </row>
    <row r="19" spans="1:55" x14ac:dyDescent="0.25">
      <c r="A19" s="87">
        <v>1</v>
      </c>
      <c r="B19" s="80">
        <v>2</v>
      </c>
      <c r="C19" s="232">
        <f>B19+1</f>
        <v>3</v>
      </c>
      <c r="D19" s="232"/>
      <c r="E19" s="232" t="s">
        <v>81</v>
      </c>
      <c r="F19" s="232" t="s">
        <v>82</v>
      </c>
      <c r="G19" s="232" t="s">
        <v>83</v>
      </c>
      <c r="H19" s="232" t="s">
        <v>84</v>
      </c>
      <c r="I19" s="232" t="s">
        <v>85</v>
      </c>
      <c r="J19" s="232" t="s">
        <v>88</v>
      </c>
      <c r="K19" s="80" t="s">
        <v>89</v>
      </c>
      <c r="L19" s="80" t="s">
        <v>90</v>
      </c>
      <c r="M19" s="80" t="s">
        <v>91</v>
      </c>
      <c r="N19" s="80" t="s">
        <v>92</v>
      </c>
      <c r="O19" s="80" t="s">
        <v>95</v>
      </c>
      <c r="P19" s="80" t="s">
        <v>96</v>
      </c>
      <c r="Q19" s="80" t="s">
        <v>97</v>
      </c>
      <c r="R19" s="80" t="s">
        <v>98</v>
      </c>
      <c r="S19" s="80" t="s">
        <v>99</v>
      </c>
      <c r="T19" s="80" t="s">
        <v>102</v>
      </c>
      <c r="U19" s="80" t="s">
        <v>103</v>
      </c>
      <c r="V19" s="80" t="s">
        <v>104</v>
      </c>
      <c r="W19" s="80" t="s">
        <v>105</v>
      </c>
      <c r="X19" s="80" t="s">
        <v>106</v>
      </c>
      <c r="Y19" s="80" t="s">
        <v>109</v>
      </c>
      <c r="Z19" s="80" t="s">
        <v>110</v>
      </c>
      <c r="AA19" s="80" t="s">
        <v>111</v>
      </c>
      <c r="AB19" s="80" t="s">
        <v>112</v>
      </c>
      <c r="AC19" s="80" t="s">
        <v>113</v>
      </c>
      <c r="AD19" s="80">
        <v>6</v>
      </c>
      <c r="AE19" s="80" t="s">
        <v>157</v>
      </c>
      <c r="AF19" s="80" t="s">
        <v>158</v>
      </c>
      <c r="AG19" s="80" t="s">
        <v>159</v>
      </c>
      <c r="AH19" s="80" t="s">
        <v>160</v>
      </c>
      <c r="AI19" s="80" t="s">
        <v>242</v>
      </c>
      <c r="AJ19" s="80" t="s">
        <v>247</v>
      </c>
      <c r="AK19" s="80" t="s">
        <v>248</v>
      </c>
      <c r="AL19" s="80" t="s">
        <v>249</v>
      </c>
      <c r="AM19" s="80" t="s">
        <v>250</v>
      </c>
      <c r="AN19" s="80" t="s">
        <v>251</v>
      </c>
      <c r="AO19" s="80" t="s">
        <v>252</v>
      </c>
      <c r="AP19" s="80" t="s">
        <v>253</v>
      </c>
      <c r="AQ19" s="80" t="s">
        <v>254</v>
      </c>
      <c r="AR19" s="80" t="s">
        <v>255</v>
      </c>
      <c r="AS19" s="80" t="s">
        <v>256</v>
      </c>
      <c r="AT19" s="80" t="s">
        <v>257</v>
      </c>
      <c r="AU19" s="80" t="s">
        <v>258</v>
      </c>
      <c r="AV19" s="80" t="s">
        <v>259</v>
      </c>
      <c r="AW19" s="80" t="s">
        <v>260</v>
      </c>
      <c r="AX19" s="80" t="s">
        <v>261</v>
      </c>
      <c r="AY19" s="80" t="s">
        <v>262</v>
      </c>
      <c r="AZ19" s="80" t="s">
        <v>263</v>
      </c>
      <c r="BA19" s="80" t="s">
        <v>264</v>
      </c>
      <c r="BB19" s="80" t="s">
        <v>265</v>
      </c>
      <c r="BC19" s="80" t="s">
        <v>266</v>
      </c>
    </row>
    <row r="20" spans="1:55" ht="157.5" x14ac:dyDescent="0.25">
      <c r="A20" s="201" t="s">
        <v>937</v>
      </c>
      <c r="B20" s="202" t="s">
        <v>938</v>
      </c>
      <c r="C20" s="197" t="s">
        <v>939</v>
      </c>
      <c r="D20" s="446">
        <v>1.0352159999999999</v>
      </c>
      <c r="E20" s="446">
        <v>0</v>
      </c>
      <c r="F20" s="446">
        <v>0</v>
      </c>
      <c r="G20" s="446">
        <v>0</v>
      </c>
      <c r="H20" s="446">
        <v>0</v>
      </c>
      <c r="I20" s="446">
        <v>0</v>
      </c>
      <c r="J20" s="446">
        <v>0</v>
      </c>
      <c r="K20" s="446">
        <v>0</v>
      </c>
      <c r="L20" s="446">
        <v>0</v>
      </c>
      <c r="M20" s="446">
        <v>0</v>
      </c>
      <c r="N20" s="446">
        <v>0</v>
      </c>
      <c r="O20" s="446">
        <v>0</v>
      </c>
      <c r="P20" s="446">
        <v>0</v>
      </c>
      <c r="Q20" s="446">
        <v>0</v>
      </c>
      <c r="R20" s="446">
        <v>0</v>
      </c>
      <c r="S20" s="446">
        <v>0</v>
      </c>
      <c r="T20" s="446">
        <v>0</v>
      </c>
      <c r="U20" s="446">
        <v>0</v>
      </c>
      <c r="V20" s="446">
        <v>0</v>
      </c>
      <c r="W20" s="446">
        <v>0</v>
      </c>
      <c r="X20" s="446">
        <v>0</v>
      </c>
      <c r="Y20" s="446">
        <v>0</v>
      </c>
      <c r="Z20" s="446">
        <v>0</v>
      </c>
      <c r="AA20" s="446">
        <v>0</v>
      </c>
      <c r="AB20" s="446">
        <v>0</v>
      </c>
      <c r="AC20" s="446">
        <v>0</v>
      </c>
      <c r="AD20" s="446">
        <v>0</v>
      </c>
      <c r="AE20" s="446">
        <v>0</v>
      </c>
      <c r="AF20" s="446">
        <v>0</v>
      </c>
      <c r="AG20" s="446">
        <v>0</v>
      </c>
      <c r="AH20" s="446">
        <v>0</v>
      </c>
      <c r="AI20" s="446">
        <v>0</v>
      </c>
      <c r="AJ20" s="446">
        <v>0</v>
      </c>
      <c r="AK20" s="446">
        <v>0</v>
      </c>
      <c r="AL20" s="446">
        <v>0</v>
      </c>
      <c r="AM20" s="446">
        <v>0</v>
      </c>
      <c r="AN20" s="446">
        <v>0</v>
      </c>
      <c r="AO20" s="446">
        <v>0</v>
      </c>
      <c r="AP20" s="446">
        <v>0</v>
      </c>
      <c r="AQ20" s="446">
        <v>0</v>
      </c>
      <c r="AR20" s="446">
        <v>0</v>
      </c>
      <c r="AS20" s="446">
        <v>0</v>
      </c>
      <c r="AT20" s="446">
        <v>0</v>
      </c>
      <c r="AU20" s="446">
        <v>0</v>
      </c>
      <c r="AV20" s="446">
        <v>0</v>
      </c>
      <c r="AW20" s="446">
        <v>0</v>
      </c>
      <c r="AX20" s="446">
        <v>0</v>
      </c>
      <c r="AY20" s="446">
        <v>0</v>
      </c>
      <c r="AZ20" s="446">
        <v>0</v>
      </c>
      <c r="BA20" s="446">
        <v>0</v>
      </c>
      <c r="BB20" s="446">
        <v>0</v>
      </c>
      <c r="BC20" s="446">
        <v>0</v>
      </c>
    </row>
    <row r="21" spans="1:55" ht="189" x14ac:dyDescent="0.25">
      <c r="A21" s="201" t="s">
        <v>940</v>
      </c>
      <c r="B21" s="202" t="s">
        <v>941</v>
      </c>
      <c r="C21" s="197" t="s">
        <v>942</v>
      </c>
      <c r="D21" s="446">
        <v>2.3474663307912</v>
      </c>
      <c r="E21" s="446">
        <v>0</v>
      </c>
      <c r="F21" s="446">
        <v>0</v>
      </c>
      <c r="G21" s="446">
        <v>0</v>
      </c>
      <c r="H21" s="446">
        <v>0</v>
      </c>
      <c r="I21" s="446">
        <v>0</v>
      </c>
      <c r="J21" s="446">
        <v>0</v>
      </c>
      <c r="K21" s="446">
        <v>0</v>
      </c>
      <c r="L21" s="446">
        <v>0</v>
      </c>
      <c r="M21" s="446">
        <v>0</v>
      </c>
      <c r="N21" s="446">
        <v>0</v>
      </c>
      <c r="O21" s="446">
        <v>0</v>
      </c>
      <c r="P21" s="446">
        <v>0</v>
      </c>
      <c r="Q21" s="446">
        <v>0</v>
      </c>
      <c r="R21" s="446">
        <v>0</v>
      </c>
      <c r="S21" s="446">
        <v>0</v>
      </c>
      <c r="T21" s="446">
        <v>0</v>
      </c>
      <c r="U21" s="446">
        <v>0</v>
      </c>
      <c r="V21" s="446">
        <v>0</v>
      </c>
      <c r="W21" s="446">
        <v>0</v>
      </c>
      <c r="X21" s="446">
        <v>0</v>
      </c>
      <c r="Y21" s="446">
        <v>0</v>
      </c>
      <c r="Z21" s="446">
        <v>0</v>
      </c>
      <c r="AA21" s="446">
        <v>0</v>
      </c>
      <c r="AB21" s="446">
        <v>0</v>
      </c>
      <c r="AC21" s="446">
        <v>0</v>
      </c>
      <c r="AD21" s="446">
        <v>0</v>
      </c>
      <c r="AE21" s="446">
        <v>0</v>
      </c>
      <c r="AF21" s="446">
        <v>0</v>
      </c>
      <c r="AG21" s="446">
        <v>0</v>
      </c>
      <c r="AH21" s="446">
        <v>0</v>
      </c>
      <c r="AI21" s="446">
        <v>0</v>
      </c>
      <c r="AJ21" s="446">
        <v>0</v>
      </c>
      <c r="AK21" s="446">
        <v>0</v>
      </c>
      <c r="AL21" s="446">
        <v>0</v>
      </c>
      <c r="AM21" s="446">
        <v>0</v>
      </c>
      <c r="AN21" s="446">
        <v>0</v>
      </c>
      <c r="AO21" s="446">
        <v>0</v>
      </c>
      <c r="AP21" s="446">
        <v>0</v>
      </c>
      <c r="AQ21" s="446">
        <v>0</v>
      </c>
      <c r="AR21" s="446">
        <v>0</v>
      </c>
      <c r="AS21" s="446">
        <v>0</v>
      </c>
      <c r="AT21" s="446">
        <v>0</v>
      </c>
      <c r="AU21" s="446">
        <v>0</v>
      </c>
      <c r="AV21" s="446">
        <v>0</v>
      </c>
      <c r="AW21" s="446">
        <v>0</v>
      </c>
      <c r="AX21" s="446">
        <v>0</v>
      </c>
      <c r="AY21" s="446">
        <v>0</v>
      </c>
      <c r="AZ21" s="446">
        <v>0</v>
      </c>
      <c r="BA21" s="446">
        <v>0</v>
      </c>
      <c r="BB21" s="446">
        <v>0</v>
      </c>
      <c r="BC21" s="446">
        <v>0</v>
      </c>
    </row>
    <row r="22" spans="1:55" ht="157.5" x14ac:dyDescent="0.25">
      <c r="A22" s="195" t="s">
        <v>943</v>
      </c>
      <c r="B22" s="196" t="s">
        <v>944</v>
      </c>
      <c r="C22" s="197" t="s">
        <v>926</v>
      </c>
      <c r="D22" s="446">
        <v>2.9660000000000002</v>
      </c>
      <c r="E22" s="446">
        <v>0</v>
      </c>
      <c r="F22" s="446">
        <v>0</v>
      </c>
      <c r="G22" s="446">
        <v>0</v>
      </c>
      <c r="H22" s="446">
        <v>0</v>
      </c>
      <c r="I22" s="446">
        <v>0</v>
      </c>
      <c r="J22" s="446">
        <v>0</v>
      </c>
      <c r="K22" s="446">
        <v>0</v>
      </c>
      <c r="L22" s="446">
        <v>0</v>
      </c>
      <c r="M22" s="446">
        <v>0</v>
      </c>
      <c r="N22" s="446">
        <v>0</v>
      </c>
      <c r="O22" s="446">
        <v>0</v>
      </c>
      <c r="P22" s="446">
        <v>0</v>
      </c>
      <c r="Q22" s="446">
        <v>0</v>
      </c>
      <c r="R22" s="446">
        <v>0</v>
      </c>
      <c r="S22" s="446">
        <v>0</v>
      </c>
      <c r="T22" s="446">
        <v>0</v>
      </c>
      <c r="U22" s="446">
        <v>0</v>
      </c>
      <c r="V22" s="446">
        <v>0</v>
      </c>
      <c r="W22" s="446">
        <v>0</v>
      </c>
      <c r="X22" s="446">
        <v>0</v>
      </c>
      <c r="Y22" s="446">
        <v>0</v>
      </c>
      <c r="Z22" s="446">
        <v>0</v>
      </c>
      <c r="AA22" s="446">
        <v>0</v>
      </c>
      <c r="AB22" s="446">
        <v>0</v>
      </c>
      <c r="AC22" s="446">
        <v>0</v>
      </c>
      <c r="AD22" s="446">
        <v>0</v>
      </c>
      <c r="AE22" s="446">
        <v>0</v>
      </c>
      <c r="AF22" s="446">
        <v>0</v>
      </c>
      <c r="AG22" s="446">
        <v>0</v>
      </c>
      <c r="AH22" s="446">
        <v>0</v>
      </c>
      <c r="AI22" s="446">
        <v>0</v>
      </c>
      <c r="AJ22" s="446">
        <v>0</v>
      </c>
      <c r="AK22" s="446">
        <v>0</v>
      </c>
      <c r="AL22" s="446">
        <v>0</v>
      </c>
      <c r="AM22" s="446">
        <v>0</v>
      </c>
      <c r="AN22" s="446">
        <v>0</v>
      </c>
      <c r="AO22" s="446">
        <v>0</v>
      </c>
      <c r="AP22" s="446">
        <v>0</v>
      </c>
      <c r="AQ22" s="446">
        <v>0</v>
      </c>
      <c r="AR22" s="446">
        <v>0</v>
      </c>
      <c r="AS22" s="446">
        <v>0</v>
      </c>
      <c r="AT22" s="446">
        <v>0</v>
      </c>
      <c r="AU22" s="446">
        <v>0</v>
      </c>
      <c r="AV22" s="446">
        <v>0</v>
      </c>
      <c r="AW22" s="446">
        <v>0</v>
      </c>
      <c r="AX22" s="446">
        <v>0</v>
      </c>
      <c r="AY22" s="446">
        <v>0</v>
      </c>
      <c r="AZ22" s="446">
        <v>0</v>
      </c>
      <c r="BA22" s="446">
        <v>0</v>
      </c>
      <c r="BB22" s="446">
        <v>0</v>
      </c>
      <c r="BC22" s="446">
        <v>0</v>
      </c>
    </row>
    <row r="23" spans="1:55" ht="173.25" x14ac:dyDescent="0.25">
      <c r="A23" s="195" t="s">
        <v>945</v>
      </c>
      <c r="B23" s="196" t="s">
        <v>946</v>
      </c>
      <c r="C23" s="197" t="s">
        <v>927</v>
      </c>
      <c r="D23" s="446">
        <v>0</v>
      </c>
      <c r="E23" s="446">
        <v>0</v>
      </c>
      <c r="F23" s="446">
        <v>0</v>
      </c>
      <c r="G23" s="446">
        <v>0</v>
      </c>
      <c r="H23" s="446">
        <v>0</v>
      </c>
      <c r="I23" s="446">
        <v>0</v>
      </c>
      <c r="J23" s="446">
        <v>0</v>
      </c>
      <c r="K23" s="446">
        <v>0</v>
      </c>
      <c r="L23" s="446">
        <v>0</v>
      </c>
      <c r="M23" s="446">
        <v>0</v>
      </c>
      <c r="N23" s="446">
        <v>0</v>
      </c>
      <c r="O23" s="446">
        <v>0</v>
      </c>
      <c r="P23" s="446">
        <v>0</v>
      </c>
      <c r="Q23" s="446">
        <v>0</v>
      </c>
      <c r="R23" s="446">
        <v>0</v>
      </c>
      <c r="S23" s="446">
        <v>0</v>
      </c>
      <c r="T23" s="446">
        <v>0</v>
      </c>
      <c r="U23" s="446">
        <v>0</v>
      </c>
      <c r="V23" s="446">
        <v>0</v>
      </c>
      <c r="W23" s="446">
        <v>0</v>
      </c>
      <c r="X23" s="446">
        <v>0</v>
      </c>
      <c r="Y23" s="446">
        <v>0</v>
      </c>
      <c r="Z23" s="446">
        <v>0</v>
      </c>
      <c r="AA23" s="446">
        <v>0</v>
      </c>
      <c r="AB23" s="446">
        <v>0</v>
      </c>
      <c r="AC23" s="446">
        <v>0</v>
      </c>
      <c r="AD23" s="446">
        <v>0</v>
      </c>
      <c r="AE23" s="446">
        <v>0</v>
      </c>
      <c r="AF23" s="446">
        <v>0</v>
      </c>
      <c r="AG23" s="446">
        <v>0</v>
      </c>
      <c r="AH23" s="446">
        <v>0</v>
      </c>
      <c r="AI23" s="446">
        <v>0</v>
      </c>
      <c r="AJ23" s="446">
        <v>0</v>
      </c>
      <c r="AK23" s="446">
        <v>0</v>
      </c>
      <c r="AL23" s="446">
        <v>0</v>
      </c>
      <c r="AM23" s="446">
        <v>0</v>
      </c>
      <c r="AN23" s="446">
        <v>0</v>
      </c>
      <c r="AO23" s="446">
        <v>0</v>
      </c>
      <c r="AP23" s="446">
        <v>0</v>
      </c>
      <c r="AQ23" s="446">
        <v>0</v>
      </c>
      <c r="AR23" s="446">
        <v>0</v>
      </c>
      <c r="AS23" s="446">
        <v>0</v>
      </c>
      <c r="AT23" s="446">
        <v>0</v>
      </c>
      <c r="AU23" s="446">
        <v>0</v>
      </c>
      <c r="AV23" s="446">
        <v>0</v>
      </c>
      <c r="AW23" s="446">
        <v>0</v>
      </c>
      <c r="AX23" s="446">
        <v>0</v>
      </c>
      <c r="AY23" s="446">
        <v>0</v>
      </c>
      <c r="AZ23" s="446">
        <v>0</v>
      </c>
      <c r="BA23" s="446">
        <v>0</v>
      </c>
      <c r="BB23" s="446">
        <v>0</v>
      </c>
      <c r="BC23" s="446">
        <v>0</v>
      </c>
    </row>
    <row r="24" spans="1:55" ht="141.75" x14ac:dyDescent="0.25">
      <c r="A24" s="195" t="s">
        <v>947</v>
      </c>
      <c r="B24" s="196" t="s">
        <v>948</v>
      </c>
      <c r="C24" s="197" t="s">
        <v>928</v>
      </c>
      <c r="D24" s="446">
        <v>1.244187336</v>
      </c>
      <c r="E24" s="446">
        <v>0</v>
      </c>
      <c r="F24" s="446">
        <v>0</v>
      </c>
      <c r="G24" s="446">
        <v>0</v>
      </c>
      <c r="H24" s="446">
        <v>0</v>
      </c>
      <c r="I24" s="446">
        <v>0</v>
      </c>
      <c r="J24" s="446">
        <v>0</v>
      </c>
      <c r="K24" s="446">
        <v>0</v>
      </c>
      <c r="L24" s="446">
        <v>0</v>
      </c>
      <c r="M24" s="446">
        <v>0</v>
      </c>
      <c r="N24" s="446">
        <v>0</v>
      </c>
      <c r="O24" s="446">
        <v>0</v>
      </c>
      <c r="P24" s="446">
        <v>0</v>
      </c>
      <c r="Q24" s="446">
        <v>0</v>
      </c>
      <c r="R24" s="446">
        <v>0</v>
      </c>
      <c r="S24" s="446">
        <v>0</v>
      </c>
      <c r="T24" s="446">
        <v>0</v>
      </c>
      <c r="U24" s="446">
        <v>0</v>
      </c>
      <c r="V24" s="446">
        <v>0</v>
      </c>
      <c r="W24" s="446">
        <v>0</v>
      </c>
      <c r="X24" s="446">
        <v>0</v>
      </c>
      <c r="Y24" s="446">
        <v>0</v>
      </c>
      <c r="Z24" s="446">
        <v>0</v>
      </c>
      <c r="AA24" s="446">
        <v>0</v>
      </c>
      <c r="AB24" s="446">
        <v>0</v>
      </c>
      <c r="AC24" s="446">
        <v>0</v>
      </c>
      <c r="AD24" s="446">
        <v>0</v>
      </c>
      <c r="AE24" s="446">
        <v>0</v>
      </c>
      <c r="AF24" s="446">
        <v>0</v>
      </c>
      <c r="AG24" s="446">
        <v>0</v>
      </c>
      <c r="AH24" s="446">
        <v>0</v>
      </c>
      <c r="AI24" s="446">
        <v>0</v>
      </c>
      <c r="AJ24" s="446">
        <v>0</v>
      </c>
      <c r="AK24" s="446">
        <v>0</v>
      </c>
      <c r="AL24" s="446">
        <v>0</v>
      </c>
      <c r="AM24" s="446">
        <v>0</v>
      </c>
      <c r="AN24" s="446">
        <v>0</v>
      </c>
      <c r="AO24" s="446">
        <v>0</v>
      </c>
      <c r="AP24" s="446">
        <v>0</v>
      </c>
      <c r="AQ24" s="446">
        <v>0</v>
      </c>
      <c r="AR24" s="446">
        <v>0</v>
      </c>
      <c r="AS24" s="446">
        <v>0</v>
      </c>
      <c r="AT24" s="446">
        <v>0</v>
      </c>
      <c r="AU24" s="446">
        <v>0</v>
      </c>
      <c r="AV24" s="446">
        <v>0</v>
      </c>
      <c r="AW24" s="446">
        <v>0</v>
      </c>
      <c r="AX24" s="446">
        <v>0</v>
      </c>
      <c r="AY24" s="446">
        <v>0</v>
      </c>
      <c r="AZ24" s="446">
        <v>0</v>
      </c>
      <c r="BA24" s="446">
        <v>0</v>
      </c>
      <c r="BB24" s="446">
        <v>0</v>
      </c>
      <c r="BC24" s="446">
        <v>0</v>
      </c>
    </row>
    <row r="25" spans="1:55" ht="157.5" x14ac:dyDescent="0.25">
      <c r="A25" s="195" t="s">
        <v>949</v>
      </c>
      <c r="B25" s="196" t="s">
        <v>950</v>
      </c>
      <c r="C25" s="197" t="s">
        <v>929</v>
      </c>
      <c r="D25" s="446">
        <v>5.5309441248000004</v>
      </c>
      <c r="E25" s="446">
        <v>0</v>
      </c>
      <c r="F25" s="446">
        <v>0</v>
      </c>
      <c r="G25" s="446">
        <v>0</v>
      </c>
      <c r="H25" s="446">
        <v>0</v>
      </c>
      <c r="I25" s="446">
        <v>0</v>
      </c>
      <c r="J25" s="446">
        <v>0</v>
      </c>
      <c r="K25" s="446">
        <v>0</v>
      </c>
      <c r="L25" s="446">
        <v>0</v>
      </c>
      <c r="M25" s="446">
        <v>0</v>
      </c>
      <c r="N25" s="446">
        <v>0</v>
      </c>
      <c r="O25" s="446">
        <v>0</v>
      </c>
      <c r="P25" s="446">
        <v>0</v>
      </c>
      <c r="Q25" s="446">
        <v>0</v>
      </c>
      <c r="R25" s="446">
        <v>0</v>
      </c>
      <c r="S25" s="446">
        <v>0</v>
      </c>
      <c r="T25" s="446">
        <v>0</v>
      </c>
      <c r="U25" s="446">
        <v>0</v>
      </c>
      <c r="V25" s="446">
        <v>0</v>
      </c>
      <c r="W25" s="446">
        <v>0</v>
      </c>
      <c r="X25" s="446">
        <v>0</v>
      </c>
      <c r="Y25" s="446">
        <v>0</v>
      </c>
      <c r="Z25" s="446">
        <v>0</v>
      </c>
      <c r="AA25" s="446">
        <v>0</v>
      </c>
      <c r="AB25" s="446">
        <v>0</v>
      </c>
      <c r="AC25" s="446">
        <v>0</v>
      </c>
      <c r="AD25" s="446">
        <v>0</v>
      </c>
      <c r="AE25" s="446">
        <v>0</v>
      </c>
      <c r="AF25" s="446">
        <v>0</v>
      </c>
      <c r="AG25" s="446">
        <v>0</v>
      </c>
      <c r="AH25" s="446">
        <v>0</v>
      </c>
      <c r="AI25" s="446">
        <v>0</v>
      </c>
      <c r="AJ25" s="446">
        <v>0</v>
      </c>
      <c r="AK25" s="446">
        <v>0</v>
      </c>
      <c r="AL25" s="446">
        <v>0</v>
      </c>
      <c r="AM25" s="446">
        <v>0</v>
      </c>
      <c r="AN25" s="446">
        <v>0</v>
      </c>
      <c r="AO25" s="446">
        <v>0</v>
      </c>
      <c r="AP25" s="446">
        <v>0</v>
      </c>
      <c r="AQ25" s="446">
        <v>0</v>
      </c>
      <c r="AR25" s="446">
        <v>0</v>
      </c>
      <c r="AS25" s="446">
        <v>0</v>
      </c>
      <c r="AT25" s="446">
        <v>0</v>
      </c>
      <c r="AU25" s="446">
        <v>0</v>
      </c>
      <c r="AV25" s="446">
        <v>0</v>
      </c>
      <c r="AW25" s="446">
        <v>0</v>
      </c>
      <c r="AX25" s="446">
        <v>0</v>
      </c>
      <c r="AY25" s="446">
        <v>0</v>
      </c>
      <c r="AZ25" s="446">
        <v>0</v>
      </c>
      <c r="BA25" s="446">
        <v>0</v>
      </c>
      <c r="BB25" s="446">
        <v>0</v>
      </c>
      <c r="BC25" s="446">
        <v>0</v>
      </c>
    </row>
    <row r="26" spans="1:55" ht="126" x14ac:dyDescent="0.25">
      <c r="A26" s="195" t="s">
        <v>951</v>
      </c>
      <c r="B26" s="196" t="s">
        <v>952</v>
      </c>
      <c r="C26" s="197" t="s">
        <v>953</v>
      </c>
      <c r="D26" s="446">
        <v>2.0430567960000001</v>
      </c>
      <c r="E26" s="446">
        <v>0</v>
      </c>
      <c r="F26" s="446">
        <v>0</v>
      </c>
      <c r="G26" s="446">
        <v>0</v>
      </c>
      <c r="H26" s="446">
        <v>0</v>
      </c>
      <c r="I26" s="446">
        <v>0</v>
      </c>
      <c r="J26" s="446">
        <v>0</v>
      </c>
      <c r="K26" s="446">
        <v>0</v>
      </c>
      <c r="L26" s="446">
        <v>0</v>
      </c>
      <c r="M26" s="446">
        <v>0</v>
      </c>
      <c r="N26" s="446">
        <v>0</v>
      </c>
      <c r="O26" s="446">
        <v>0</v>
      </c>
      <c r="P26" s="446">
        <v>0</v>
      </c>
      <c r="Q26" s="446">
        <v>0</v>
      </c>
      <c r="R26" s="446">
        <v>0</v>
      </c>
      <c r="S26" s="446">
        <v>0</v>
      </c>
      <c r="T26" s="446">
        <v>0</v>
      </c>
      <c r="U26" s="446">
        <v>0</v>
      </c>
      <c r="V26" s="446">
        <v>0</v>
      </c>
      <c r="W26" s="446">
        <v>0</v>
      </c>
      <c r="X26" s="446">
        <v>0</v>
      </c>
      <c r="Y26" s="446">
        <v>0</v>
      </c>
      <c r="Z26" s="446">
        <v>0</v>
      </c>
      <c r="AA26" s="446">
        <v>0</v>
      </c>
      <c r="AB26" s="446">
        <v>0</v>
      </c>
      <c r="AC26" s="446">
        <v>0</v>
      </c>
      <c r="AD26" s="446">
        <v>0</v>
      </c>
      <c r="AE26" s="446">
        <v>0</v>
      </c>
      <c r="AF26" s="446">
        <v>0</v>
      </c>
      <c r="AG26" s="446">
        <v>0</v>
      </c>
      <c r="AH26" s="446">
        <v>0</v>
      </c>
      <c r="AI26" s="446">
        <v>0</v>
      </c>
      <c r="AJ26" s="446">
        <v>0</v>
      </c>
      <c r="AK26" s="446">
        <v>0</v>
      </c>
      <c r="AL26" s="446">
        <v>0</v>
      </c>
      <c r="AM26" s="446">
        <v>0</v>
      </c>
      <c r="AN26" s="446">
        <v>0</v>
      </c>
      <c r="AO26" s="446">
        <v>0</v>
      </c>
      <c r="AP26" s="446">
        <v>0</v>
      </c>
      <c r="AQ26" s="446">
        <v>0</v>
      </c>
      <c r="AR26" s="446">
        <v>0</v>
      </c>
      <c r="AS26" s="446">
        <v>0</v>
      </c>
      <c r="AT26" s="446">
        <v>0</v>
      </c>
      <c r="AU26" s="446">
        <v>0</v>
      </c>
      <c r="AV26" s="446">
        <v>0</v>
      </c>
      <c r="AW26" s="446">
        <v>0</v>
      </c>
      <c r="AX26" s="446">
        <v>0</v>
      </c>
      <c r="AY26" s="446">
        <v>0</v>
      </c>
      <c r="AZ26" s="446">
        <v>0</v>
      </c>
      <c r="BA26" s="446">
        <v>0</v>
      </c>
      <c r="BB26" s="446">
        <v>0</v>
      </c>
      <c r="BC26" s="446">
        <v>0</v>
      </c>
    </row>
    <row r="27" spans="1:55" ht="141.75" x14ac:dyDescent="0.25">
      <c r="A27" s="195" t="s">
        <v>954</v>
      </c>
      <c r="B27" s="196" t="s">
        <v>955</v>
      </c>
      <c r="C27" s="197" t="s">
        <v>956</v>
      </c>
      <c r="D27" s="446">
        <v>1.9599899316</v>
      </c>
      <c r="E27" s="446">
        <v>0</v>
      </c>
      <c r="F27" s="446">
        <v>0</v>
      </c>
      <c r="G27" s="446">
        <v>0</v>
      </c>
      <c r="H27" s="446">
        <v>0</v>
      </c>
      <c r="I27" s="446">
        <v>0</v>
      </c>
      <c r="J27" s="446">
        <v>0</v>
      </c>
      <c r="K27" s="446">
        <v>0</v>
      </c>
      <c r="L27" s="446">
        <v>0</v>
      </c>
      <c r="M27" s="446">
        <v>0</v>
      </c>
      <c r="N27" s="446">
        <v>0</v>
      </c>
      <c r="O27" s="446">
        <v>0</v>
      </c>
      <c r="P27" s="446">
        <v>0</v>
      </c>
      <c r="Q27" s="446">
        <v>0</v>
      </c>
      <c r="R27" s="446">
        <v>0</v>
      </c>
      <c r="S27" s="446">
        <v>0</v>
      </c>
      <c r="T27" s="446">
        <v>0</v>
      </c>
      <c r="U27" s="446">
        <v>0</v>
      </c>
      <c r="V27" s="446">
        <v>0</v>
      </c>
      <c r="W27" s="446">
        <v>0</v>
      </c>
      <c r="X27" s="446">
        <v>0</v>
      </c>
      <c r="Y27" s="446">
        <v>0</v>
      </c>
      <c r="Z27" s="446">
        <v>0</v>
      </c>
      <c r="AA27" s="446">
        <v>0</v>
      </c>
      <c r="AB27" s="446">
        <v>0</v>
      </c>
      <c r="AC27" s="446">
        <v>0</v>
      </c>
      <c r="AD27" s="446">
        <v>0</v>
      </c>
      <c r="AE27" s="446">
        <v>0</v>
      </c>
      <c r="AF27" s="446">
        <v>0</v>
      </c>
      <c r="AG27" s="446">
        <v>0</v>
      </c>
      <c r="AH27" s="446">
        <v>0</v>
      </c>
      <c r="AI27" s="446">
        <v>0</v>
      </c>
      <c r="AJ27" s="446">
        <v>0</v>
      </c>
      <c r="AK27" s="446">
        <v>0</v>
      </c>
      <c r="AL27" s="446">
        <v>0</v>
      </c>
      <c r="AM27" s="446">
        <v>0</v>
      </c>
      <c r="AN27" s="446">
        <v>0</v>
      </c>
      <c r="AO27" s="446">
        <v>0</v>
      </c>
      <c r="AP27" s="446">
        <v>0</v>
      </c>
      <c r="AQ27" s="446">
        <v>0</v>
      </c>
      <c r="AR27" s="446">
        <v>0</v>
      </c>
      <c r="AS27" s="446">
        <v>0</v>
      </c>
      <c r="AT27" s="446">
        <v>0</v>
      </c>
      <c r="AU27" s="446">
        <v>0</v>
      </c>
      <c r="AV27" s="446">
        <v>0</v>
      </c>
      <c r="AW27" s="446">
        <v>0</v>
      </c>
      <c r="AX27" s="446">
        <v>0</v>
      </c>
      <c r="AY27" s="446">
        <v>0</v>
      </c>
      <c r="AZ27" s="446">
        <v>0</v>
      </c>
      <c r="BA27" s="446">
        <v>0</v>
      </c>
      <c r="BB27" s="446">
        <v>0</v>
      </c>
      <c r="BC27" s="446">
        <v>0</v>
      </c>
    </row>
    <row r="28" spans="1:55" ht="141.75" x14ac:dyDescent="0.25">
      <c r="A28" s="195" t="s">
        <v>957</v>
      </c>
      <c r="B28" s="196" t="s">
        <v>958</v>
      </c>
      <c r="C28" s="197" t="s">
        <v>959</v>
      </c>
      <c r="D28" s="446">
        <v>1.8798726239999999</v>
      </c>
      <c r="E28" s="446">
        <v>0</v>
      </c>
      <c r="F28" s="446">
        <v>0</v>
      </c>
      <c r="G28" s="446">
        <v>0</v>
      </c>
      <c r="H28" s="446">
        <v>0</v>
      </c>
      <c r="I28" s="446">
        <v>0</v>
      </c>
      <c r="J28" s="446">
        <v>0</v>
      </c>
      <c r="K28" s="446">
        <v>0</v>
      </c>
      <c r="L28" s="446">
        <v>0</v>
      </c>
      <c r="M28" s="446">
        <v>0</v>
      </c>
      <c r="N28" s="446">
        <v>0</v>
      </c>
      <c r="O28" s="446">
        <v>0</v>
      </c>
      <c r="P28" s="446">
        <v>0</v>
      </c>
      <c r="Q28" s="446">
        <v>0</v>
      </c>
      <c r="R28" s="446">
        <v>0</v>
      </c>
      <c r="S28" s="446">
        <v>0</v>
      </c>
      <c r="T28" s="446">
        <v>0</v>
      </c>
      <c r="U28" s="446">
        <v>0</v>
      </c>
      <c r="V28" s="446">
        <v>0</v>
      </c>
      <c r="W28" s="446">
        <v>0</v>
      </c>
      <c r="X28" s="446">
        <v>0</v>
      </c>
      <c r="Y28" s="446">
        <v>0</v>
      </c>
      <c r="Z28" s="446">
        <v>0</v>
      </c>
      <c r="AA28" s="446">
        <v>0</v>
      </c>
      <c r="AB28" s="446">
        <v>0</v>
      </c>
      <c r="AC28" s="446">
        <v>0</v>
      </c>
      <c r="AD28" s="446">
        <v>0</v>
      </c>
      <c r="AE28" s="446">
        <v>0</v>
      </c>
      <c r="AF28" s="446">
        <v>0</v>
      </c>
      <c r="AG28" s="446">
        <v>0</v>
      </c>
      <c r="AH28" s="446">
        <v>0</v>
      </c>
      <c r="AI28" s="446">
        <v>0</v>
      </c>
      <c r="AJ28" s="446">
        <v>0</v>
      </c>
      <c r="AK28" s="446">
        <v>0</v>
      </c>
      <c r="AL28" s="446">
        <v>0</v>
      </c>
      <c r="AM28" s="446">
        <v>0</v>
      </c>
      <c r="AN28" s="446">
        <v>0</v>
      </c>
      <c r="AO28" s="446">
        <v>0</v>
      </c>
      <c r="AP28" s="446">
        <v>0</v>
      </c>
      <c r="AQ28" s="446">
        <v>0</v>
      </c>
      <c r="AR28" s="446">
        <v>0</v>
      </c>
      <c r="AS28" s="446">
        <v>0</v>
      </c>
      <c r="AT28" s="446">
        <v>0</v>
      </c>
      <c r="AU28" s="446">
        <v>0</v>
      </c>
      <c r="AV28" s="446">
        <v>0</v>
      </c>
      <c r="AW28" s="446">
        <v>0</v>
      </c>
      <c r="AX28" s="446">
        <v>0</v>
      </c>
      <c r="AY28" s="446">
        <v>0</v>
      </c>
      <c r="AZ28" s="446">
        <v>0</v>
      </c>
      <c r="BA28" s="446">
        <v>0</v>
      </c>
      <c r="BB28" s="446">
        <v>0</v>
      </c>
      <c r="BC28" s="446">
        <v>0</v>
      </c>
    </row>
    <row r="29" spans="1:55" ht="157.5" x14ac:dyDescent="0.25">
      <c r="A29" s="195" t="s">
        <v>960</v>
      </c>
      <c r="B29" s="196" t="s">
        <v>961</v>
      </c>
      <c r="C29" s="197" t="s">
        <v>962</v>
      </c>
      <c r="D29" s="446">
        <v>2.5978423523999994</v>
      </c>
      <c r="E29" s="446">
        <v>0</v>
      </c>
      <c r="F29" s="446">
        <v>0</v>
      </c>
      <c r="G29" s="446">
        <v>0</v>
      </c>
      <c r="H29" s="446">
        <v>0</v>
      </c>
      <c r="I29" s="446">
        <v>0</v>
      </c>
      <c r="J29" s="446">
        <v>0</v>
      </c>
      <c r="K29" s="446">
        <v>0</v>
      </c>
      <c r="L29" s="446">
        <v>0</v>
      </c>
      <c r="M29" s="446">
        <v>0</v>
      </c>
      <c r="N29" s="446">
        <v>0</v>
      </c>
      <c r="O29" s="446">
        <v>0</v>
      </c>
      <c r="P29" s="446">
        <v>0</v>
      </c>
      <c r="Q29" s="446">
        <v>0</v>
      </c>
      <c r="R29" s="446">
        <v>0</v>
      </c>
      <c r="S29" s="446">
        <v>0</v>
      </c>
      <c r="T29" s="446">
        <v>0</v>
      </c>
      <c r="U29" s="446">
        <v>0</v>
      </c>
      <c r="V29" s="446">
        <v>0</v>
      </c>
      <c r="W29" s="446">
        <v>0</v>
      </c>
      <c r="X29" s="446">
        <v>0</v>
      </c>
      <c r="Y29" s="446">
        <v>0</v>
      </c>
      <c r="Z29" s="446">
        <v>0</v>
      </c>
      <c r="AA29" s="446">
        <v>0</v>
      </c>
      <c r="AB29" s="446">
        <v>0</v>
      </c>
      <c r="AC29" s="446">
        <v>0</v>
      </c>
      <c r="AD29" s="446">
        <v>0</v>
      </c>
      <c r="AE29" s="446">
        <v>0</v>
      </c>
      <c r="AF29" s="446">
        <v>0</v>
      </c>
      <c r="AG29" s="446">
        <v>0</v>
      </c>
      <c r="AH29" s="446">
        <v>0</v>
      </c>
      <c r="AI29" s="446">
        <v>0</v>
      </c>
      <c r="AJ29" s="446">
        <v>0</v>
      </c>
      <c r="AK29" s="446">
        <v>0</v>
      </c>
      <c r="AL29" s="446">
        <v>0</v>
      </c>
      <c r="AM29" s="446">
        <v>0</v>
      </c>
      <c r="AN29" s="446">
        <v>0</v>
      </c>
      <c r="AO29" s="446">
        <v>0</v>
      </c>
      <c r="AP29" s="446">
        <v>0</v>
      </c>
      <c r="AQ29" s="446">
        <v>0</v>
      </c>
      <c r="AR29" s="446">
        <v>0</v>
      </c>
      <c r="AS29" s="446">
        <v>0</v>
      </c>
      <c r="AT29" s="446">
        <v>0</v>
      </c>
      <c r="AU29" s="446">
        <v>0</v>
      </c>
      <c r="AV29" s="446">
        <v>0</v>
      </c>
      <c r="AW29" s="446">
        <v>0</v>
      </c>
      <c r="AX29" s="446">
        <v>0</v>
      </c>
      <c r="AY29" s="446">
        <v>0</v>
      </c>
      <c r="AZ29" s="446">
        <v>0</v>
      </c>
      <c r="BA29" s="446">
        <v>0</v>
      </c>
      <c r="BB29" s="446">
        <v>0</v>
      </c>
      <c r="BC29" s="446">
        <v>0</v>
      </c>
    </row>
    <row r="30" spans="1:55" ht="141.75" x14ac:dyDescent="0.25">
      <c r="A30" s="195" t="s">
        <v>963</v>
      </c>
      <c r="B30" s="196" t="s">
        <v>964</v>
      </c>
      <c r="C30" s="197" t="s">
        <v>965</v>
      </c>
      <c r="D30" s="446">
        <v>1.2197745359999999</v>
      </c>
      <c r="E30" s="446">
        <v>0</v>
      </c>
      <c r="F30" s="446">
        <v>0</v>
      </c>
      <c r="G30" s="446">
        <v>0</v>
      </c>
      <c r="H30" s="446">
        <v>0</v>
      </c>
      <c r="I30" s="446">
        <v>0</v>
      </c>
      <c r="J30" s="446">
        <v>0</v>
      </c>
      <c r="K30" s="446">
        <v>0</v>
      </c>
      <c r="L30" s="446">
        <v>0</v>
      </c>
      <c r="M30" s="446">
        <v>0</v>
      </c>
      <c r="N30" s="446">
        <v>0</v>
      </c>
      <c r="O30" s="446">
        <v>0</v>
      </c>
      <c r="P30" s="446">
        <v>0</v>
      </c>
      <c r="Q30" s="446">
        <v>0</v>
      </c>
      <c r="R30" s="446">
        <v>0</v>
      </c>
      <c r="S30" s="446">
        <v>0</v>
      </c>
      <c r="T30" s="446">
        <v>0</v>
      </c>
      <c r="U30" s="446">
        <v>0</v>
      </c>
      <c r="V30" s="446">
        <v>0</v>
      </c>
      <c r="W30" s="446">
        <v>0</v>
      </c>
      <c r="X30" s="446">
        <v>0</v>
      </c>
      <c r="Y30" s="446">
        <v>0</v>
      </c>
      <c r="Z30" s="446">
        <v>0</v>
      </c>
      <c r="AA30" s="446">
        <v>0</v>
      </c>
      <c r="AB30" s="446">
        <v>0</v>
      </c>
      <c r="AC30" s="446">
        <v>0</v>
      </c>
      <c r="AD30" s="446">
        <v>0</v>
      </c>
      <c r="AE30" s="446">
        <v>0</v>
      </c>
      <c r="AF30" s="446">
        <v>0</v>
      </c>
      <c r="AG30" s="446">
        <v>0</v>
      </c>
      <c r="AH30" s="446">
        <v>0</v>
      </c>
      <c r="AI30" s="446">
        <v>0</v>
      </c>
      <c r="AJ30" s="446">
        <v>0</v>
      </c>
      <c r="AK30" s="446">
        <v>0</v>
      </c>
      <c r="AL30" s="446">
        <v>0</v>
      </c>
      <c r="AM30" s="446">
        <v>0</v>
      </c>
      <c r="AN30" s="446">
        <v>0</v>
      </c>
      <c r="AO30" s="446">
        <v>0</v>
      </c>
      <c r="AP30" s="446">
        <v>0</v>
      </c>
      <c r="AQ30" s="446">
        <v>0</v>
      </c>
      <c r="AR30" s="446">
        <v>0</v>
      </c>
      <c r="AS30" s="446">
        <v>0</v>
      </c>
      <c r="AT30" s="446">
        <v>0</v>
      </c>
      <c r="AU30" s="446">
        <v>0</v>
      </c>
      <c r="AV30" s="446">
        <v>0</v>
      </c>
      <c r="AW30" s="446">
        <v>0</v>
      </c>
      <c r="AX30" s="446">
        <v>0</v>
      </c>
      <c r="AY30" s="446">
        <v>0</v>
      </c>
      <c r="AZ30" s="446">
        <v>0</v>
      </c>
      <c r="BA30" s="446">
        <v>0</v>
      </c>
      <c r="BB30" s="446">
        <v>0</v>
      </c>
      <c r="BC30" s="446">
        <v>0</v>
      </c>
    </row>
    <row r="31" spans="1:55" ht="157.5" x14ac:dyDescent="0.25">
      <c r="A31" s="195" t="s">
        <v>966</v>
      </c>
      <c r="B31" s="196" t="s">
        <v>967</v>
      </c>
      <c r="C31" s="197" t="s">
        <v>968</v>
      </c>
      <c r="D31" s="446">
        <v>8.5075400759999997</v>
      </c>
      <c r="E31" s="446">
        <v>0</v>
      </c>
      <c r="F31" s="446">
        <v>0</v>
      </c>
      <c r="G31" s="446">
        <v>0</v>
      </c>
      <c r="H31" s="446">
        <v>0</v>
      </c>
      <c r="I31" s="446">
        <v>0</v>
      </c>
      <c r="J31" s="446">
        <v>0</v>
      </c>
      <c r="K31" s="446">
        <v>0</v>
      </c>
      <c r="L31" s="446">
        <v>0</v>
      </c>
      <c r="M31" s="446">
        <v>0</v>
      </c>
      <c r="N31" s="446">
        <v>0</v>
      </c>
      <c r="O31" s="446">
        <v>0</v>
      </c>
      <c r="P31" s="446">
        <v>0</v>
      </c>
      <c r="Q31" s="446">
        <v>0</v>
      </c>
      <c r="R31" s="446">
        <v>0</v>
      </c>
      <c r="S31" s="446">
        <v>0</v>
      </c>
      <c r="T31" s="446">
        <v>0</v>
      </c>
      <c r="U31" s="446">
        <v>0</v>
      </c>
      <c r="V31" s="446">
        <v>0</v>
      </c>
      <c r="W31" s="446">
        <v>0</v>
      </c>
      <c r="X31" s="446">
        <v>0</v>
      </c>
      <c r="Y31" s="446">
        <v>0</v>
      </c>
      <c r="Z31" s="446">
        <v>0</v>
      </c>
      <c r="AA31" s="446">
        <v>0</v>
      </c>
      <c r="AB31" s="446">
        <v>0</v>
      </c>
      <c r="AC31" s="446">
        <v>0</v>
      </c>
      <c r="AD31" s="446">
        <v>0</v>
      </c>
      <c r="AE31" s="446">
        <v>0</v>
      </c>
      <c r="AF31" s="446">
        <v>0</v>
      </c>
      <c r="AG31" s="446">
        <v>0</v>
      </c>
      <c r="AH31" s="446">
        <v>0</v>
      </c>
      <c r="AI31" s="446">
        <v>0</v>
      </c>
      <c r="AJ31" s="446">
        <v>0</v>
      </c>
      <c r="AK31" s="446">
        <v>0</v>
      </c>
      <c r="AL31" s="446">
        <v>0</v>
      </c>
      <c r="AM31" s="446">
        <v>0</v>
      </c>
      <c r="AN31" s="446">
        <v>0</v>
      </c>
      <c r="AO31" s="446">
        <v>0</v>
      </c>
      <c r="AP31" s="446">
        <v>0</v>
      </c>
      <c r="AQ31" s="446">
        <v>0</v>
      </c>
      <c r="AR31" s="446">
        <v>0</v>
      </c>
      <c r="AS31" s="446">
        <v>0</v>
      </c>
      <c r="AT31" s="446">
        <v>0</v>
      </c>
      <c r="AU31" s="446">
        <v>0</v>
      </c>
      <c r="AV31" s="446">
        <v>0</v>
      </c>
      <c r="AW31" s="446">
        <v>0</v>
      </c>
      <c r="AX31" s="446">
        <v>0</v>
      </c>
      <c r="AY31" s="446">
        <v>0</v>
      </c>
      <c r="AZ31" s="446">
        <v>0</v>
      </c>
      <c r="BA31" s="446">
        <v>0</v>
      </c>
      <c r="BB31" s="446">
        <v>0</v>
      </c>
      <c r="BC31" s="446">
        <v>0</v>
      </c>
    </row>
    <row r="32" spans="1:55" ht="189" x14ac:dyDescent="0.25">
      <c r="A32" s="195" t="s">
        <v>969</v>
      </c>
      <c r="B32" s="196" t="s">
        <v>970</v>
      </c>
      <c r="C32" s="197" t="s">
        <v>971</v>
      </c>
      <c r="D32" s="446">
        <v>3.4365000000000001</v>
      </c>
      <c r="E32" s="446">
        <f>G32</f>
        <v>0</v>
      </c>
      <c r="F32" s="446" t="s">
        <v>442</v>
      </c>
      <c r="G32" s="446">
        <f>Q32+V32+AA32+L32</f>
        <v>0</v>
      </c>
      <c r="H32" s="446" t="s">
        <v>442</v>
      </c>
      <c r="I32" s="446" t="s">
        <v>442</v>
      </c>
      <c r="J32" s="446">
        <f>L32</f>
        <v>0</v>
      </c>
      <c r="K32" s="446" t="s">
        <v>442</v>
      </c>
      <c r="L32" s="446"/>
      <c r="M32" s="446" t="s">
        <v>442</v>
      </c>
      <c r="N32" s="446" t="s">
        <v>442</v>
      </c>
      <c r="O32" s="446">
        <f>Q32</f>
        <v>0</v>
      </c>
      <c r="P32" s="446" t="s">
        <v>442</v>
      </c>
      <c r="Q32" s="446"/>
      <c r="R32" s="446" t="s">
        <v>442</v>
      </c>
      <c r="S32" s="446" t="s">
        <v>442</v>
      </c>
      <c r="T32" s="446">
        <f>V32</f>
        <v>0</v>
      </c>
      <c r="U32" s="446" t="s">
        <v>442</v>
      </c>
      <c r="V32" s="446"/>
      <c r="W32" s="446" t="s">
        <v>442</v>
      </c>
      <c r="X32" s="446" t="s">
        <v>442</v>
      </c>
      <c r="Y32" s="446">
        <f>AA32</f>
        <v>0</v>
      </c>
      <c r="Z32" s="446" t="s">
        <v>442</v>
      </c>
      <c r="AA32" s="446">
        <v>0</v>
      </c>
      <c r="AB32" s="446">
        <f>'10квФ'!H31</f>
        <v>0</v>
      </c>
      <c r="AC32" s="446" t="s">
        <v>442</v>
      </c>
      <c r="AD32" s="446">
        <f>'12квОсв'!H32</f>
        <v>0</v>
      </c>
      <c r="AE32" s="446">
        <f>AG32</f>
        <v>0</v>
      </c>
      <c r="AF32" s="454" t="s">
        <v>442</v>
      </c>
      <c r="AG32" s="446">
        <f>AQ32+AV32+BA32+AL32</f>
        <v>0</v>
      </c>
      <c r="AH32" s="454" t="s">
        <v>442</v>
      </c>
      <c r="AI32" s="454" t="s">
        <v>442</v>
      </c>
      <c r="AJ32" s="454">
        <f>AL32</f>
        <v>0</v>
      </c>
      <c r="AK32" s="454" t="s">
        <v>442</v>
      </c>
      <c r="AL32" s="454"/>
      <c r="AM32" s="454" t="s">
        <v>442</v>
      </c>
      <c r="AN32" s="454" t="s">
        <v>442</v>
      </c>
      <c r="AO32" s="454">
        <f>AQ32</f>
        <v>0</v>
      </c>
      <c r="AP32" s="454" t="s">
        <v>442</v>
      </c>
      <c r="AQ32" s="454"/>
      <c r="AR32" s="454" t="s">
        <v>442</v>
      </c>
      <c r="AS32" s="454" t="s">
        <v>442</v>
      </c>
      <c r="AT32" s="454">
        <f>AV32</f>
        <v>0</v>
      </c>
      <c r="AU32" s="454" t="s">
        <v>442</v>
      </c>
      <c r="AV32" s="454"/>
      <c r="AW32" s="454" t="s">
        <v>442</v>
      </c>
      <c r="AX32" s="454" t="s">
        <v>442</v>
      </c>
      <c r="AY32" s="446">
        <f>BA32</f>
        <v>0</v>
      </c>
      <c r="AZ32" s="454" t="s">
        <v>442</v>
      </c>
      <c r="BA32" s="446"/>
      <c r="BB32" s="454">
        <f>'12квОсв'!I32</f>
        <v>0</v>
      </c>
      <c r="BC32" s="454" t="s">
        <v>442</v>
      </c>
    </row>
    <row r="33" spans="1:97" ht="141.75" x14ac:dyDescent="0.25">
      <c r="A33" s="195" t="s">
        <v>216</v>
      </c>
      <c r="B33" s="196" t="s">
        <v>972</v>
      </c>
      <c r="C33" s="197" t="s">
        <v>973</v>
      </c>
      <c r="D33" s="446">
        <v>0.36273058799999996</v>
      </c>
      <c r="E33" s="446">
        <v>0</v>
      </c>
      <c r="F33" s="446">
        <v>0</v>
      </c>
      <c r="G33" s="446">
        <v>0</v>
      </c>
      <c r="H33" s="446">
        <v>0</v>
      </c>
      <c r="I33" s="446">
        <v>0</v>
      </c>
      <c r="J33" s="446">
        <v>0</v>
      </c>
      <c r="K33" s="446">
        <v>0</v>
      </c>
      <c r="L33" s="446">
        <v>0</v>
      </c>
      <c r="M33" s="446">
        <v>0</v>
      </c>
      <c r="N33" s="446">
        <v>0</v>
      </c>
      <c r="O33" s="446">
        <v>0</v>
      </c>
      <c r="P33" s="446">
        <v>0</v>
      </c>
      <c r="Q33" s="446">
        <v>0</v>
      </c>
      <c r="R33" s="446">
        <v>0</v>
      </c>
      <c r="S33" s="446">
        <v>0</v>
      </c>
      <c r="T33" s="446">
        <v>0</v>
      </c>
      <c r="U33" s="446">
        <v>0</v>
      </c>
      <c r="V33" s="446">
        <v>0</v>
      </c>
      <c r="W33" s="446">
        <v>0</v>
      </c>
      <c r="X33" s="446">
        <v>0</v>
      </c>
      <c r="Y33" s="446">
        <v>0</v>
      </c>
      <c r="Z33" s="446">
        <v>0</v>
      </c>
      <c r="AA33" s="446">
        <v>0</v>
      </c>
      <c r="AB33" s="446">
        <v>0</v>
      </c>
      <c r="AC33" s="446">
        <v>0</v>
      </c>
      <c r="AD33" s="446">
        <v>0</v>
      </c>
      <c r="AE33" s="446">
        <v>0</v>
      </c>
      <c r="AF33" s="446">
        <v>0</v>
      </c>
      <c r="AG33" s="446">
        <v>0</v>
      </c>
      <c r="AH33" s="446">
        <v>0</v>
      </c>
      <c r="AI33" s="446">
        <v>0</v>
      </c>
      <c r="AJ33" s="446">
        <v>0</v>
      </c>
      <c r="AK33" s="446">
        <v>0</v>
      </c>
      <c r="AL33" s="446">
        <v>0</v>
      </c>
      <c r="AM33" s="446">
        <v>0</v>
      </c>
      <c r="AN33" s="446">
        <v>0</v>
      </c>
      <c r="AO33" s="446">
        <v>0</v>
      </c>
      <c r="AP33" s="446">
        <v>0</v>
      </c>
      <c r="AQ33" s="446">
        <v>0</v>
      </c>
      <c r="AR33" s="446">
        <v>0</v>
      </c>
      <c r="AS33" s="446">
        <v>0</v>
      </c>
      <c r="AT33" s="446">
        <v>0</v>
      </c>
      <c r="AU33" s="446">
        <v>0</v>
      </c>
      <c r="AV33" s="446">
        <v>0</v>
      </c>
      <c r="AW33" s="446">
        <v>0</v>
      </c>
      <c r="AX33" s="446">
        <v>0</v>
      </c>
      <c r="AY33" s="446">
        <v>0</v>
      </c>
      <c r="AZ33" s="446">
        <v>0</v>
      </c>
      <c r="BA33" s="446">
        <v>0</v>
      </c>
      <c r="BB33" s="446">
        <v>0</v>
      </c>
      <c r="BC33" s="446">
        <v>0</v>
      </c>
    </row>
    <row r="34" spans="1:97" ht="157.5" x14ac:dyDescent="0.25">
      <c r="A34" s="195" t="s">
        <v>217</v>
      </c>
      <c r="B34" s="196" t="s">
        <v>974</v>
      </c>
      <c r="C34" s="197" t="s">
        <v>975</v>
      </c>
      <c r="D34" s="446">
        <v>4.3606105663199992</v>
      </c>
      <c r="E34" s="446">
        <v>0</v>
      </c>
      <c r="F34" s="446">
        <v>0</v>
      </c>
      <c r="G34" s="446">
        <v>0</v>
      </c>
      <c r="H34" s="446">
        <v>0</v>
      </c>
      <c r="I34" s="446">
        <v>0</v>
      </c>
      <c r="J34" s="446">
        <v>0</v>
      </c>
      <c r="K34" s="446">
        <v>0</v>
      </c>
      <c r="L34" s="446">
        <v>0</v>
      </c>
      <c r="M34" s="446">
        <v>0</v>
      </c>
      <c r="N34" s="446">
        <v>0</v>
      </c>
      <c r="O34" s="446">
        <v>0</v>
      </c>
      <c r="P34" s="446">
        <v>0</v>
      </c>
      <c r="Q34" s="446">
        <v>0</v>
      </c>
      <c r="R34" s="446">
        <v>0</v>
      </c>
      <c r="S34" s="446">
        <v>0</v>
      </c>
      <c r="T34" s="446">
        <v>0</v>
      </c>
      <c r="U34" s="446">
        <v>0</v>
      </c>
      <c r="V34" s="446">
        <v>0</v>
      </c>
      <c r="W34" s="446">
        <v>0</v>
      </c>
      <c r="X34" s="446">
        <v>0</v>
      </c>
      <c r="Y34" s="446">
        <v>0</v>
      </c>
      <c r="Z34" s="446">
        <v>0</v>
      </c>
      <c r="AA34" s="446">
        <v>0</v>
      </c>
      <c r="AB34" s="446">
        <v>0</v>
      </c>
      <c r="AC34" s="446">
        <v>0</v>
      </c>
      <c r="AD34" s="446">
        <v>0</v>
      </c>
      <c r="AE34" s="446">
        <v>0</v>
      </c>
      <c r="AF34" s="446">
        <v>0</v>
      </c>
      <c r="AG34" s="446">
        <v>0</v>
      </c>
      <c r="AH34" s="446">
        <v>0</v>
      </c>
      <c r="AI34" s="446">
        <v>0</v>
      </c>
      <c r="AJ34" s="446">
        <v>0</v>
      </c>
      <c r="AK34" s="446">
        <v>0</v>
      </c>
      <c r="AL34" s="446">
        <v>0</v>
      </c>
      <c r="AM34" s="446">
        <v>0</v>
      </c>
      <c r="AN34" s="446">
        <v>0</v>
      </c>
      <c r="AO34" s="446">
        <v>0</v>
      </c>
      <c r="AP34" s="446">
        <v>0</v>
      </c>
      <c r="AQ34" s="446">
        <v>0</v>
      </c>
      <c r="AR34" s="446">
        <v>0</v>
      </c>
      <c r="AS34" s="446">
        <v>0</v>
      </c>
      <c r="AT34" s="446">
        <v>0</v>
      </c>
      <c r="AU34" s="446">
        <v>0</v>
      </c>
      <c r="AV34" s="446">
        <v>0</v>
      </c>
      <c r="AW34" s="446">
        <v>0</v>
      </c>
      <c r="AX34" s="446">
        <v>0</v>
      </c>
      <c r="AY34" s="446">
        <v>0</v>
      </c>
      <c r="AZ34" s="446">
        <v>0</v>
      </c>
      <c r="BA34" s="446">
        <v>0</v>
      </c>
      <c r="BB34" s="446">
        <v>0</v>
      </c>
      <c r="BC34" s="446">
        <v>0</v>
      </c>
    </row>
    <row r="35" spans="1:97" ht="126" x14ac:dyDescent="0.25">
      <c r="A35" s="195" t="s">
        <v>976</v>
      </c>
      <c r="B35" s="196" t="s">
        <v>977</v>
      </c>
      <c r="C35" s="197" t="s">
        <v>978</v>
      </c>
      <c r="D35" s="446">
        <v>9.2709851999999995E-2</v>
      </c>
      <c r="E35" s="446">
        <v>0</v>
      </c>
      <c r="F35" s="446">
        <v>0</v>
      </c>
      <c r="G35" s="446">
        <v>0</v>
      </c>
      <c r="H35" s="446">
        <v>0</v>
      </c>
      <c r="I35" s="446">
        <v>0</v>
      </c>
      <c r="J35" s="446">
        <v>0</v>
      </c>
      <c r="K35" s="446">
        <v>0</v>
      </c>
      <c r="L35" s="446">
        <v>0</v>
      </c>
      <c r="M35" s="446">
        <v>0</v>
      </c>
      <c r="N35" s="446">
        <v>0</v>
      </c>
      <c r="O35" s="446">
        <v>0</v>
      </c>
      <c r="P35" s="446">
        <v>0</v>
      </c>
      <c r="Q35" s="446">
        <v>0</v>
      </c>
      <c r="R35" s="446">
        <v>0</v>
      </c>
      <c r="S35" s="446">
        <v>0</v>
      </c>
      <c r="T35" s="446">
        <v>0</v>
      </c>
      <c r="U35" s="446">
        <v>0</v>
      </c>
      <c r="V35" s="446">
        <v>0</v>
      </c>
      <c r="W35" s="446">
        <v>0</v>
      </c>
      <c r="X35" s="446">
        <v>0</v>
      </c>
      <c r="Y35" s="446">
        <v>0</v>
      </c>
      <c r="Z35" s="446">
        <v>0</v>
      </c>
      <c r="AA35" s="446">
        <v>0</v>
      </c>
      <c r="AB35" s="446">
        <v>0</v>
      </c>
      <c r="AC35" s="446">
        <v>0</v>
      </c>
      <c r="AD35" s="446">
        <v>0</v>
      </c>
      <c r="AE35" s="446">
        <v>0</v>
      </c>
      <c r="AF35" s="446">
        <v>0</v>
      </c>
      <c r="AG35" s="446">
        <v>0</v>
      </c>
      <c r="AH35" s="446">
        <v>0</v>
      </c>
      <c r="AI35" s="446">
        <v>0</v>
      </c>
      <c r="AJ35" s="446">
        <v>0</v>
      </c>
      <c r="AK35" s="446">
        <v>0</v>
      </c>
      <c r="AL35" s="446">
        <v>0</v>
      </c>
      <c r="AM35" s="446">
        <v>0</v>
      </c>
      <c r="AN35" s="446">
        <v>0</v>
      </c>
      <c r="AO35" s="446">
        <v>0</v>
      </c>
      <c r="AP35" s="446">
        <v>0</v>
      </c>
      <c r="AQ35" s="446">
        <v>0</v>
      </c>
      <c r="AR35" s="446">
        <v>0</v>
      </c>
      <c r="AS35" s="446">
        <v>0</v>
      </c>
      <c r="AT35" s="446">
        <v>0</v>
      </c>
      <c r="AU35" s="446">
        <v>0</v>
      </c>
      <c r="AV35" s="446">
        <v>0</v>
      </c>
      <c r="AW35" s="446">
        <v>0</v>
      </c>
      <c r="AX35" s="446">
        <v>0</v>
      </c>
      <c r="AY35" s="446">
        <v>0</v>
      </c>
      <c r="AZ35" s="446">
        <v>0</v>
      </c>
      <c r="BA35" s="446">
        <v>0</v>
      </c>
      <c r="BB35" s="446">
        <v>0</v>
      </c>
      <c r="BC35" s="446">
        <v>0</v>
      </c>
    </row>
    <row r="36" spans="1:97" ht="141.75" x14ac:dyDescent="0.25">
      <c r="A36" s="195" t="s">
        <v>979</v>
      </c>
      <c r="B36" s="196" t="s">
        <v>980</v>
      </c>
      <c r="C36" s="197" t="s">
        <v>981</v>
      </c>
      <c r="D36" s="446">
        <v>2.1119086679999999</v>
      </c>
      <c r="E36" s="446">
        <v>0</v>
      </c>
      <c r="F36" s="446">
        <v>0</v>
      </c>
      <c r="G36" s="446">
        <v>0</v>
      </c>
      <c r="H36" s="446">
        <v>0</v>
      </c>
      <c r="I36" s="446">
        <v>0</v>
      </c>
      <c r="J36" s="446">
        <v>0</v>
      </c>
      <c r="K36" s="446">
        <v>0</v>
      </c>
      <c r="L36" s="446">
        <v>0</v>
      </c>
      <c r="M36" s="446">
        <v>0</v>
      </c>
      <c r="N36" s="446">
        <v>0</v>
      </c>
      <c r="O36" s="446">
        <v>0</v>
      </c>
      <c r="P36" s="446">
        <v>0</v>
      </c>
      <c r="Q36" s="446">
        <v>0</v>
      </c>
      <c r="R36" s="446">
        <v>0</v>
      </c>
      <c r="S36" s="446">
        <v>0</v>
      </c>
      <c r="T36" s="446">
        <v>0</v>
      </c>
      <c r="U36" s="446">
        <v>0</v>
      </c>
      <c r="V36" s="446">
        <v>0</v>
      </c>
      <c r="W36" s="446">
        <v>0</v>
      </c>
      <c r="X36" s="446">
        <v>0</v>
      </c>
      <c r="Y36" s="446">
        <v>0</v>
      </c>
      <c r="Z36" s="446">
        <v>0</v>
      </c>
      <c r="AA36" s="446">
        <v>0</v>
      </c>
      <c r="AB36" s="446">
        <v>0</v>
      </c>
      <c r="AC36" s="446">
        <v>0</v>
      </c>
      <c r="AD36" s="446">
        <v>0</v>
      </c>
      <c r="AE36" s="446">
        <v>0</v>
      </c>
      <c r="AF36" s="446">
        <v>0</v>
      </c>
      <c r="AG36" s="446">
        <v>0</v>
      </c>
      <c r="AH36" s="446">
        <v>0</v>
      </c>
      <c r="AI36" s="446">
        <v>0</v>
      </c>
      <c r="AJ36" s="446">
        <v>0</v>
      </c>
      <c r="AK36" s="446">
        <v>0</v>
      </c>
      <c r="AL36" s="446">
        <v>0</v>
      </c>
      <c r="AM36" s="446">
        <v>0</v>
      </c>
      <c r="AN36" s="446">
        <v>0</v>
      </c>
      <c r="AO36" s="446">
        <v>0</v>
      </c>
      <c r="AP36" s="446">
        <v>0</v>
      </c>
      <c r="AQ36" s="446">
        <v>0</v>
      </c>
      <c r="AR36" s="446">
        <v>0</v>
      </c>
      <c r="AS36" s="446">
        <v>0</v>
      </c>
      <c r="AT36" s="446">
        <v>0</v>
      </c>
      <c r="AU36" s="446">
        <v>0</v>
      </c>
      <c r="AV36" s="446">
        <v>0</v>
      </c>
      <c r="AW36" s="446">
        <v>0</v>
      </c>
      <c r="AX36" s="446">
        <v>0</v>
      </c>
      <c r="AY36" s="446">
        <v>0</v>
      </c>
      <c r="AZ36" s="446">
        <v>0</v>
      </c>
      <c r="BA36" s="446">
        <v>0</v>
      </c>
      <c r="BB36" s="446">
        <v>0</v>
      </c>
      <c r="BC36" s="446">
        <v>0</v>
      </c>
    </row>
    <row r="37" spans="1:97" ht="31.5" x14ac:dyDescent="0.25">
      <c r="A37" s="195" t="s">
        <v>982</v>
      </c>
      <c r="B37" s="196" t="s">
        <v>983</v>
      </c>
      <c r="C37" s="197" t="s">
        <v>984</v>
      </c>
      <c r="D37" s="446">
        <v>0.33</v>
      </c>
      <c r="E37" s="446">
        <v>0</v>
      </c>
      <c r="F37" s="446">
        <v>0</v>
      </c>
      <c r="G37" s="446">
        <v>0</v>
      </c>
      <c r="H37" s="446">
        <v>0</v>
      </c>
      <c r="I37" s="446">
        <v>0</v>
      </c>
      <c r="J37" s="446">
        <v>0</v>
      </c>
      <c r="K37" s="446">
        <v>0</v>
      </c>
      <c r="L37" s="446">
        <v>0</v>
      </c>
      <c r="M37" s="446">
        <v>0</v>
      </c>
      <c r="N37" s="446">
        <v>0</v>
      </c>
      <c r="O37" s="446">
        <v>0</v>
      </c>
      <c r="P37" s="446">
        <v>0</v>
      </c>
      <c r="Q37" s="446">
        <v>0</v>
      </c>
      <c r="R37" s="446">
        <v>0</v>
      </c>
      <c r="S37" s="446">
        <v>0</v>
      </c>
      <c r="T37" s="446">
        <v>0</v>
      </c>
      <c r="U37" s="446">
        <v>0</v>
      </c>
      <c r="V37" s="446">
        <v>0</v>
      </c>
      <c r="W37" s="446">
        <v>0</v>
      </c>
      <c r="X37" s="446">
        <v>0</v>
      </c>
      <c r="Y37" s="446">
        <v>0</v>
      </c>
      <c r="Z37" s="446">
        <v>0</v>
      </c>
      <c r="AA37" s="446">
        <v>0</v>
      </c>
      <c r="AB37" s="446">
        <v>0</v>
      </c>
      <c r="AC37" s="446">
        <v>0</v>
      </c>
      <c r="AD37" s="446">
        <v>0</v>
      </c>
      <c r="AE37" s="446">
        <v>0</v>
      </c>
      <c r="AF37" s="446">
        <v>0</v>
      </c>
      <c r="AG37" s="446">
        <v>0</v>
      </c>
      <c r="AH37" s="446">
        <v>0</v>
      </c>
      <c r="AI37" s="446">
        <v>0</v>
      </c>
      <c r="AJ37" s="446">
        <v>0</v>
      </c>
      <c r="AK37" s="446">
        <v>0</v>
      </c>
      <c r="AL37" s="446">
        <v>0</v>
      </c>
      <c r="AM37" s="446">
        <v>0</v>
      </c>
      <c r="AN37" s="446">
        <v>0</v>
      </c>
      <c r="AO37" s="446">
        <v>0</v>
      </c>
      <c r="AP37" s="446">
        <v>0</v>
      </c>
      <c r="AQ37" s="446">
        <v>0</v>
      </c>
      <c r="AR37" s="446">
        <v>0</v>
      </c>
      <c r="AS37" s="446">
        <v>0</v>
      </c>
      <c r="AT37" s="446">
        <v>0</v>
      </c>
      <c r="AU37" s="446">
        <v>0</v>
      </c>
      <c r="AV37" s="446">
        <v>0</v>
      </c>
      <c r="AW37" s="446">
        <v>0</v>
      </c>
      <c r="AX37" s="446">
        <v>0</v>
      </c>
      <c r="AY37" s="446">
        <v>0</v>
      </c>
      <c r="AZ37" s="446">
        <v>0</v>
      </c>
      <c r="BA37" s="446">
        <v>0</v>
      </c>
      <c r="BB37" s="446">
        <v>0</v>
      </c>
      <c r="BC37" s="446">
        <v>0</v>
      </c>
    </row>
    <row r="38" spans="1:97" s="98" customFormat="1" ht="94.5" customHeight="1" x14ac:dyDescent="0.25">
      <c r="A38" s="388" t="s">
        <v>167</v>
      </c>
      <c r="B38" s="389"/>
      <c r="C38" s="390"/>
      <c r="D38" s="447">
        <f t="shared" ref="D38:AI38" si="0">SUM(D20:D37)</f>
        <v>42.026349781911193</v>
      </c>
      <c r="E38" s="447">
        <f t="shared" si="0"/>
        <v>0</v>
      </c>
      <c r="F38" s="447">
        <f t="shared" si="0"/>
        <v>0</v>
      </c>
      <c r="G38" s="447">
        <f t="shared" si="0"/>
        <v>0</v>
      </c>
      <c r="H38" s="447">
        <f t="shared" si="0"/>
        <v>0</v>
      </c>
      <c r="I38" s="447">
        <f t="shared" si="0"/>
        <v>0</v>
      </c>
      <c r="J38" s="447">
        <f t="shared" si="0"/>
        <v>0</v>
      </c>
      <c r="K38" s="447">
        <f t="shared" si="0"/>
        <v>0</v>
      </c>
      <c r="L38" s="447">
        <f t="shared" si="0"/>
        <v>0</v>
      </c>
      <c r="M38" s="447">
        <f t="shared" si="0"/>
        <v>0</v>
      </c>
      <c r="N38" s="447">
        <f t="shared" si="0"/>
        <v>0</v>
      </c>
      <c r="O38" s="447">
        <f t="shared" si="0"/>
        <v>0</v>
      </c>
      <c r="P38" s="447">
        <f t="shared" si="0"/>
        <v>0</v>
      </c>
      <c r="Q38" s="447">
        <f t="shared" si="0"/>
        <v>0</v>
      </c>
      <c r="R38" s="447">
        <f t="shared" si="0"/>
        <v>0</v>
      </c>
      <c r="S38" s="447">
        <f t="shared" si="0"/>
        <v>0</v>
      </c>
      <c r="T38" s="447">
        <f t="shared" si="0"/>
        <v>0</v>
      </c>
      <c r="U38" s="447">
        <f t="shared" si="0"/>
        <v>0</v>
      </c>
      <c r="V38" s="447">
        <f t="shared" si="0"/>
        <v>0</v>
      </c>
      <c r="W38" s="447">
        <f t="shared" si="0"/>
        <v>0</v>
      </c>
      <c r="X38" s="447">
        <f t="shared" si="0"/>
        <v>0</v>
      </c>
      <c r="Y38" s="447">
        <f t="shared" si="0"/>
        <v>0</v>
      </c>
      <c r="Z38" s="447">
        <f t="shared" si="0"/>
        <v>0</v>
      </c>
      <c r="AA38" s="447">
        <f t="shared" si="0"/>
        <v>0</v>
      </c>
      <c r="AB38" s="447">
        <f t="shared" si="0"/>
        <v>0</v>
      </c>
      <c r="AC38" s="447">
        <f t="shared" si="0"/>
        <v>0</v>
      </c>
      <c r="AD38" s="447">
        <f t="shared" si="0"/>
        <v>0</v>
      </c>
      <c r="AE38" s="447">
        <f t="shared" si="0"/>
        <v>0</v>
      </c>
      <c r="AF38" s="447">
        <f t="shared" si="0"/>
        <v>0</v>
      </c>
      <c r="AG38" s="447">
        <f t="shared" si="0"/>
        <v>0</v>
      </c>
      <c r="AH38" s="447">
        <f t="shared" si="0"/>
        <v>0</v>
      </c>
      <c r="AI38" s="447">
        <f t="shared" si="0"/>
        <v>0</v>
      </c>
      <c r="AJ38" s="447">
        <f t="shared" ref="AJ38:BC38" si="1">SUM(AJ20:AJ37)</f>
        <v>0</v>
      </c>
      <c r="AK38" s="447">
        <f t="shared" si="1"/>
        <v>0</v>
      </c>
      <c r="AL38" s="447">
        <f t="shared" si="1"/>
        <v>0</v>
      </c>
      <c r="AM38" s="447">
        <f t="shared" si="1"/>
        <v>0</v>
      </c>
      <c r="AN38" s="447">
        <f t="shared" si="1"/>
        <v>0</v>
      </c>
      <c r="AO38" s="447">
        <f t="shared" si="1"/>
        <v>0</v>
      </c>
      <c r="AP38" s="447">
        <f t="shared" si="1"/>
        <v>0</v>
      </c>
      <c r="AQ38" s="447">
        <f t="shared" si="1"/>
        <v>0</v>
      </c>
      <c r="AR38" s="447">
        <f t="shared" si="1"/>
        <v>0</v>
      </c>
      <c r="AS38" s="447">
        <f t="shared" si="1"/>
        <v>0</v>
      </c>
      <c r="AT38" s="447">
        <f t="shared" si="1"/>
        <v>0</v>
      </c>
      <c r="AU38" s="447">
        <f t="shared" si="1"/>
        <v>0</v>
      </c>
      <c r="AV38" s="447">
        <f t="shared" si="1"/>
        <v>0</v>
      </c>
      <c r="AW38" s="447">
        <f t="shared" si="1"/>
        <v>0</v>
      </c>
      <c r="AX38" s="447">
        <f t="shared" si="1"/>
        <v>0</v>
      </c>
      <c r="AY38" s="447">
        <f t="shared" si="1"/>
        <v>0</v>
      </c>
      <c r="AZ38" s="447">
        <f t="shared" si="1"/>
        <v>0</v>
      </c>
      <c r="BA38" s="447">
        <f t="shared" si="1"/>
        <v>0</v>
      </c>
      <c r="BB38" s="447">
        <f t="shared" si="1"/>
        <v>0</v>
      </c>
      <c r="BC38" s="447">
        <f t="shared" si="1"/>
        <v>0</v>
      </c>
    </row>
    <row r="39" spans="1:97" x14ac:dyDescent="0.25">
      <c r="A39" s="94"/>
    </row>
    <row r="40" spans="1:97" x14ac:dyDescent="0.25">
      <c r="B40" s="220"/>
      <c r="C40" s="315"/>
      <c r="D40" s="315"/>
      <c r="E40" s="315"/>
      <c r="F40" s="315"/>
      <c r="G40" s="315"/>
      <c r="H40" s="315"/>
      <c r="I40" s="315"/>
      <c r="J40" s="315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</row>
    <row r="41" spans="1:97" ht="15.75" customHeight="1" x14ac:dyDescent="0.25">
      <c r="A41" s="94"/>
      <c r="B41" s="395"/>
      <c r="C41" s="395"/>
      <c r="D41" s="396"/>
      <c r="E41" s="396"/>
      <c r="F41" s="396"/>
      <c r="G41" s="396"/>
      <c r="H41" s="395"/>
      <c r="I41" s="395"/>
      <c r="J41" s="395"/>
      <c r="K41" s="395"/>
      <c r="L41" s="395"/>
      <c r="M41" s="395"/>
      <c r="N41" s="395"/>
      <c r="O41" s="395"/>
      <c r="P41" s="395"/>
      <c r="Q41" s="395"/>
      <c r="R41" s="395"/>
      <c r="S41" s="395"/>
      <c r="T41" s="395"/>
      <c r="U41" s="395"/>
      <c r="V41" s="395"/>
      <c r="W41" s="395"/>
      <c r="X41" s="395"/>
      <c r="Y41" s="395"/>
      <c r="Z41" s="395"/>
      <c r="AA41" s="395"/>
      <c r="AB41" s="395"/>
    </row>
    <row r="42" spans="1:97" ht="15.75" customHeight="1" x14ac:dyDescent="0.25">
      <c r="A42" s="94"/>
      <c r="B42" s="392"/>
      <c r="C42" s="392"/>
      <c r="D42" s="393"/>
      <c r="E42" s="315"/>
      <c r="F42" s="315"/>
      <c r="G42" s="315"/>
      <c r="H42" s="315"/>
      <c r="I42" s="315"/>
      <c r="J42" s="315"/>
      <c r="K42" s="220"/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220"/>
      <c r="X42" s="220"/>
    </row>
    <row r="43" spans="1:97" x14ac:dyDescent="0.25">
      <c r="A43" s="94"/>
    </row>
    <row r="44" spans="1:97" x14ac:dyDescent="0.25">
      <c r="A44" s="94"/>
      <c r="R44" s="200"/>
    </row>
    <row r="45" spans="1:97" ht="33.75" customHeight="1" x14ac:dyDescent="0.25"/>
    <row r="48" spans="1:97" ht="18.75" x14ac:dyDescent="0.3">
      <c r="B48" s="221"/>
      <c r="C48" s="221"/>
      <c r="D48" s="221"/>
      <c r="E48" s="221"/>
      <c r="F48" s="221"/>
      <c r="G48" s="221"/>
      <c r="H48" s="221"/>
      <c r="I48" s="221"/>
      <c r="J48" s="221"/>
      <c r="K48" s="221"/>
      <c r="L48" s="221"/>
      <c r="M48" s="221"/>
      <c r="N48" s="221"/>
      <c r="O48" s="221"/>
      <c r="P48" s="221"/>
      <c r="Q48" s="221"/>
      <c r="R48" s="221"/>
      <c r="S48" s="221"/>
      <c r="T48" s="221"/>
      <c r="U48" s="221"/>
      <c r="V48" s="221"/>
      <c r="W48" s="221"/>
      <c r="X48" s="221"/>
      <c r="Y48" s="221"/>
      <c r="Z48" s="221"/>
      <c r="AA48" s="221"/>
      <c r="AB48" s="221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  <c r="BR48" s="54"/>
      <c r="BS48" s="54"/>
      <c r="BT48" s="54"/>
      <c r="BU48" s="54"/>
      <c r="BV48" s="54"/>
      <c r="BW48" s="54"/>
      <c r="BX48" s="54"/>
      <c r="BY48" s="54"/>
      <c r="BZ48" s="54"/>
      <c r="CA48" s="54"/>
      <c r="CB48" s="54"/>
      <c r="CC48" s="54"/>
      <c r="CD48" s="54"/>
      <c r="CE48" s="54"/>
      <c r="CF48" s="54"/>
      <c r="CG48" s="54"/>
      <c r="CH48" s="54"/>
      <c r="CI48" s="54"/>
      <c r="CJ48" s="54"/>
      <c r="CK48" s="54"/>
      <c r="CL48" s="54"/>
      <c r="CM48" s="54"/>
      <c r="CN48" s="54"/>
      <c r="CO48" s="54"/>
      <c r="CP48" s="54"/>
      <c r="CQ48" s="54"/>
      <c r="CR48" s="54"/>
      <c r="CS48" s="54"/>
    </row>
    <row r="50" spans="2:97" ht="18.75" customHeight="1" x14ac:dyDescent="0.3">
      <c r="B50" s="222"/>
      <c r="C50" s="222"/>
      <c r="D50" s="222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  <c r="BF50" s="52"/>
      <c r="BG50" s="52"/>
      <c r="BH50" s="52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2"/>
      <c r="CA50" s="52"/>
      <c r="CB50" s="52"/>
      <c r="CC50" s="52"/>
      <c r="CD50" s="52"/>
      <c r="CE50" s="52"/>
      <c r="CF50" s="52"/>
      <c r="CG50" s="52"/>
      <c r="CH50" s="52"/>
      <c r="CI50" s="52"/>
      <c r="CJ50" s="52"/>
      <c r="CK50" s="52"/>
      <c r="CL50" s="52"/>
      <c r="CM50" s="52"/>
      <c r="CN50" s="52"/>
      <c r="CO50" s="52"/>
      <c r="CP50" s="52"/>
      <c r="CQ50" s="52"/>
      <c r="CR50" s="52"/>
      <c r="CS50" s="52"/>
    </row>
    <row r="51" spans="2:97" ht="18.75" customHeight="1" x14ac:dyDescent="0.3">
      <c r="B51" s="222"/>
      <c r="C51" s="222"/>
      <c r="D51" s="222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2"/>
      <c r="CA51" s="52"/>
      <c r="CB51" s="52"/>
      <c r="CC51" s="52"/>
      <c r="CD51" s="52"/>
      <c r="CE51" s="52"/>
      <c r="CF51" s="52"/>
      <c r="CG51" s="52"/>
      <c r="CH51" s="52"/>
      <c r="CI51" s="52"/>
      <c r="CJ51" s="52"/>
      <c r="CK51" s="52"/>
      <c r="CL51" s="52"/>
      <c r="CM51" s="52"/>
      <c r="CN51" s="52"/>
      <c r="CO51" s="52"/>
      <c r="CP51" s="52"/>
      <c r="CQ51" s="52"/>
      <c r="CR51" s="52"/>
      <c r="CS51" s="52"/>
    </row>
    <row r="52" spans="2:97" ht="18.75" x14ac:dyDescent="0.3">
      <c r="B52" s="223"/>
      <c r="C52" s="223"/>
      <c r="D52" s="223"/>
      <c r="E52" s="223"/>
      <c r="F52" s="223"/>
      <c r="G52" s="223"/>
      <c r="H52" s="223"/>
      <c r="I52" s="223"/>
      <c r="J52" s="223"/>
      <c r="K52" s="223"/>
      <c r="L52" s="223"/>
      <c r="M52" s="223"/>
      <c r="N52" s="223"/>
      <c r="O52" s="223"/>
      <c r="P52" s="223"/>
      <c r="Q52" s="223"/>
      <c r="R52" s="223"/>
      <c r="S52" s="223"/>
      <c r="T52" s="223"/>
      <c r="U52" s="223"/>
      <c r="V52" s="223"/>
      <c r="W52" s="223"/>
      <c r="X52" s="223"/>
      <c r="Y52" s="223"/>
      <c r="Z52" s="223"/>
      <c r="AA52" s="223"/>
      <c r="AB52" s="223"/>
      <c r="AC52" s="88"/>
      <c r="AD52" s="88"/>
      <c r="AE52" s="88"/>
      <c r="AF52" s="88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88"/>
      <c r="BB52" s="88"/>
      <c r="BC52" s="88"/>
    </row>
    <row r="53" spans="2:97" x14ac:dyDescent="0.25">
      <c r="B53" s="224"/>
      <c r="C53" s="224"/>
      <c r="D53" s="224"/>
      <c r="E53" s="224"/>
      <c r="F53" s="224"/>
      <c r="G53" s="224"/>
      <c r="H53" s="224"/>
      <c r="I53" s="224"/>
      <c r="J53" s="224"/>
      <c r="K53" s="224"/>
      <c r="L53" s="224"/>
      <c r="M53" s="224"/>
      <c r="N53" s="224"/>
      <c r="O53" s="224"/>
      <c r="P53" s="224"/>
      <c r="Q53" s="224"/>
      <c r="R53" s="224"/>
      <c r="S53" s="224"/>
      <c r="T53" s="224"/>
      <c r="U53" s="224"/>
      <c r="V53" s="224"/>
      <c r="W53" s="224"/>
      <c r="X53" s="224"/>
      <c r="Y53" s="224"/>
      <c r="Z53" s="224"/>
      <c r="AA53" s="224"/>
      <c r="AB53" s="224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5"/>
      <c r="BE53" s="95"/>
      <c r="BF53" s="95"/>
      <c r="BG53" s="95"/>
      <c r="BH53" s="95"/>
      <c r="BI53" s="95"/>
      <c r="BJ53" s="95"/>
      <c r="BK53" s="95"/>
      <c r="BL53" s="95"/>
      <c r="BM53" s="95"/>
      <c r="BN53" s="95"/>
      <c r="BO53" s="95"/>
      <c r="BP53" s="95"/>
      <c r="BQ53" s="95"/>
      <c r="BR53" s="95"/>
      <c r="BS53" s="95"/>
      <c r="BT53" s="95"/>
      <c r="BU53" s="95"/>
      <c r="BV53" s="95"/>
      <c r="BW53" s="95"/>
      <c r="BX53" s="95"/>
      <c r="BY53" s="95"/>
      <c r="BZ53" s="95"/>
      <c r="CA53" s="95"/>
      <c r="CB53" s="95"/>
      <c r="CC53" s="95"/>
      <c r="CD53" s="95"/>
      <c r="CE53" s="95"/>
      <c r="CF53" s="95"/>
      <c r="CG53" s="95"/>
      <c r="CH53" s="95"/>
      <c r="CI53" s="95"/>
      <c r="CJ53" s="95"/>
      <c r="CK53" s="95"/>
      <c r="CL53" s="95"/>
      <c r="CM53" s="95"/>
      <c r="CN53" s="95"/>
      <c r="CO53" s="95"/>
      <c r="CP53" s="95"/>
      <c r="CQ53" s="95"/>
      <c r="CR53" s="95"/>
      <c r="CS53" s="95"/>
    </row>
    <row r="54" spans="2:97" x14ac:dyDescent="0.25">
      <c r="B54" s="225"/>
      <c r="C54" s="225"/>
      <c r="D54" s="225"/>
      <c r="E54" s="225"/>
      <c r="F54" s="225"/>
      <c r="G54" s="225"/>
      <c r="H54" s="225"/>
      <c r="I54" s="225"/>
      <c r="J54" s="225"/>
      <c r="K54" s="225"/>
      <c r="L54" s="225"/>
      <c r="M54" s="225"/>
      <c r="N54" s="225"/>
      <c r="O54" s="225"/>
      <c r="P54" s="225"/>
      <c r="Q54" s="225"/>
      <c r="R54" s="225"/>
      <c r="S54" s="225"/>
      <c r="T54" s="225"/>
      <c r="U54" s="225"/>
      <c r="V54" s="225"/>
      <c r="W54" s="225"/>
      <c r="X54" s="225"/>
      <c r="Y54" s="225"/>
      <c r="Z54" s="225"/>
      <c r="AA54" s="225"/>
      <c r="AB54" s="225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  <c r="CO54" s="18"/>
      <c r="CP54" s="18"/>
      <c r="CQ54" s="18"/>
      <c r="CR54" s="18"/>
      <c r="CS54" s="18"/>
    </row>
    <row r="55" spans="2:97" x14ac:dyDescent="0.25">
      <c r="B55" s="226"/>
      <c r="C55" s="226"/>
      <c r="D55" s="226"/>
      <c r="E55" s="226"/>
      <c r="F55" s="226"/>
      <c r="G55" s="226"/>
      <c r="H55" s="226"/>
      <c r="I55" s="226"/>
      <c r="J55" s="226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6"/>
      <c r="X55" s="226"/>
      <c r="Y55" s="226"/>
      <c r="Z55" s="226"/>
      <c r="AA55" s="226"/>
      <c r="AB55" s="226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</row>
    <row r="56" spans="2:97" ht="18.75" x14ac:dyDescent="0.25">
      <c r="B56" s="227"/>
      <c r="C56" s="227"/>
      <c r="D56" s="227"/>
      <c r="E56" s="227"/>
      <c r="F56" s="227"/>
      <c r="G56" s="227"/>
      <c r="H56" s="227"/>
      <c r="I56" s="227"/>
      <c r="J56" s="227"/>
      <c r="K56" s="227"/>
      <c r="L56" s="227"/>
      <c r="M56" s="227"/>
      <c r="N56" s="227"/>
      <c r="O56" s="227"/>
      <c r="P56" s="227"/>
      <c r="Q56" s="227"/>
      <c r="R56" s="227"/>
      <c r="S56" s="227"/>
      <c r="T56" s="227"/>
      <c r="U56" s="227"/>
      <c r="V56" s="227"/>
      <c r="W56" s="227"/>
      <c r="X56" s="227"/>
      <c r="Y56" s="227"/>
      <c r="Z56" s="227"/>
      <c r="AA56" s="227"/>
      <c r="AB56" s="227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55"/>
      <c r="BK56" s="55"/>
      <c r="BL56" s="55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5"/>
      <c r="CA56" s="55"/>
      <c r="CB56" s="55"/>
      <c r="CC56" s="55"/>
      <c r="CD56" s="55"/>
      <c r="CE56" s="55"/>
      <c r="CF56" s="55"/>
      <c r="CG56" s="55"/>
      <c r="CH56" s="55"/>
      <c r="CI56" s="55"/>
      <c r="CJ56" s="55"/>
      <c r="CK56" s="55"/>
      <c r="CL56" s="55"/>
      <c r="CM56" s="55"/>
      <c r="CN56" s="55"/>
      <c r="CO56" s="55"/>
      <c r="CP56" s="55"/>
      <c r="CQ56" s="55"/>
      <c r="CR56" s="55"/>
      <c r="CS56" s="55"/>
    </row>
    <row r="57" spans="2:97" x14ac:dyDescent="0.25">
      <c r="B57" s="225"/>
      <c r="C57" s="225"/>
      <c r="D57" s="225"/>
      <c r="E57" s="225"/>
      <c r="F57" s="225"/>
      <c r="G57" s="225"/>
      <c r="H57" s="225"/>
      <c r="I57" s="225"/>
      <c r="J57" s="225"/>
      <c r="K57" s="225"/>
      <c r="L57" s="225"/>
      <c r="M57" s="225"/>
      <c r="N57" s="225"/>
      <c r="O57" s="225"/>
      <c r="P57" s="225"/>
      <c r="Q57" s="225"/>
      <c r="R57" s="225"/>
      <c r="S57" s="225"/>
      <c r="T57" s="225"/>
      <c r="U57" s="225"/>
      <c r="V57" s="225"/>
      <c r="W57" s="225"/>
      <c r="X57" s="225"/>
      <c r="Y57" s="225"/>
      <c r="Z57" s="225"/>
      <c r="AA57" s="225"/>
      <c r="AB57" s="225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</row>
    <row r="58" spans="2:97" x14ac:dyDescent="0.25">
      <c r="BD58" s="33"/>
      <c r="BE58" s="33"/>
      <c r="BF58" s="33"/>
      <c r="BG58" s="33"/>
      <c r="BH58" s="33"/>
      <c r="BI58" s="33"/>
    </row>
    <row r="59" spans="2:97" ht="18.75" x14ac:dyDescent="0.3">
      <c r="B59" s="228"/>
      <c r="C59" s="228"/>
      <c r="D59" s="228"/>
      <c r="E59" s="228"/>
      <c r="F59" s="228"/>
      <c r="G59" s="228"/>
      <c r="H59" s="228"/>
      <c r="I59" s="228"/>
      <c r="J59" s="228"/>
      <c r="K59" s="228"/>
      <c r="L59" s="228"/>
      <c r="M59" s="228"/>
      <c r="N59" s="228"/>
      <c r="O59" s="228"/>
      <c r="P59" s="228"/>
      <c r="Q59" s="228"/>
      <c r="R59" s="228"/>
      <c r="S59" s="228"/>
      <c r="T59" s="228"/>
      <c r="U59" s="228"/>
      <c r="V59" s="228"/>
      <c r="W59" s="228"/>
      <c r="X59" s="228"/>
      <c r="Y59" s="228"/>
      <c r="Z59" s="228"/>
      <c r="AA59" s="228"/>
      <c r="AB59" s="228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6"/>
      <c r="AS59" s="96"/>
      <c r="AT59" s="96"/>
      <c r="AU59" s="96"/>
      <c r="AV59" s="96"/>
      <c r="AW59" s="96"/>
      <c r="AX59" s="96"/>
      <c r="AY59" s="96"/>
      <c r="AZ59" s="96"/>
      <c r="BA59" s="96"/>
      <c r="BB59" s="96"/>
      <c r="BC59" s="96"/>
      <c r="BD59" s="96"/>
      <c r="BE59" s="96"/>
      <c r="BF59" s="96"/>
      <c r="BG59" s="96"/>
      <c r="BH59" s="96"/>
      <c r="BI59" s="96"/>
      <c r="BJ59" s="96"/>
      <c r="BK59" s="96"/>
      <c r="BL59" s="96"/>
      <c r="BM59" s="96"/>
      <c r="BN59" s="96"/>
      <c r="BO59" s="96"/>
      <c r="BP59" s="96"/>
      <c r="BQ59" s="96"/>
      <c r="BR59" s="96"/>
      <c r="BS59" s="96"/>
      <c r="BT59" s="96"/>
      <c r="BU59" s="96"/>
      <c r="BV59" s="96"/>
      <c r="BW59" s="96"/>
      <c r="BX59" s="96"/>
      <c r="BY59" s="96"/>
      <c r="BZ59" s="96"/>
      <c r="CA59" s="96"/>
      <c r="CB59" s="96"/>
      <c r="CC59" s="96"/>
      <c r="CD59" s="96"/>
      <c r="CE59" s="96"/>
      <c r="CF59" s="96"/>
      <c r="CG59" s="96"/>
      <c r="CH59" s="96"/>
      <c r="CI59" s="96"/>
      <c r="CJ59" s="96"/>
      <c r="CK59" s="96"/>
      <c r="CL59" s="96"/>
      <c r="CM59" s="96"/>
      <c r="CN59" s="96"/>
      <c r="CO59" s="96"/>
      <c r="CP59" s="96"/>
      <c r="CQ59" s="96"/>
      <c r="CR59" s="96"/>
      <c r="CS59" s="96"/>
    </row>
    <row r="370" spans="4:4" x14ac:dyDescent="0.25">
      <c r="D370" s="163" t="s">
        <v>988</v>
      </c>
    </row>
  </sheetData>
  <customSheetViews>
    <customSheetView guid="{500C2F4F-1743-499A-A051-20565DBF52B2}" scale="80" showPageBreaks="1" printArea="1" view="pageBreakPreview">
      <selection activeCell="BE9" sqref="BE9"/>
      <pageMargins left="0.78740157480314965" right="0.39370078740157483" top="0.78740157480314965" bottom="0.78740157480314965" header="0.31496062992125984" footer="0.31496062992125984"/>
      <pageSetup paperSize="9" scale="80" orientation="landscape" r:id="rId1"/>
    </customSheetView>
  </customSheetViews>
  <mergeCells count="30">
    <mergeCell ref="AJ17:AN17"/>
    <mergeCell ref="A4:BC4"/>
    <mergeCell ref="A7:BC7"/>
    <mergeCell ref="A8:BC8"/>
    <mergeCell ref="A10:BC10"/>
    <mergeCell ref="A12:BC12"/>
    <mergeCell ref="AO17:AS17"/>
    <mergeCell ref="AT17:AX17"/>
    <mergeCell ref="AY17:BC17"/>
    <mergeCell ref="D17:D18"/>
    <mergeCell ref="AD17:AD18"/>
    <mergeCell ref="J17:N17"/>
    <mergeCell ref="O17:S17"/>
    <mergeCell ref="T17:X17"/>
    <mergeCell ref="A38:C38"/>
    <mergeCell ref="A13:BC13"/>
    <mergeCell ref="A5:BC5"/>
    <mergeCell ref="B42:D42"/>
    <mergeCell ref="B15:B18"/>
    <mergeCell ref="A14:BC14"/>
    <mergeCell ref="D15:AC15"/>
    <mergeCell ref="Y17:AC17"/>
    <mergeCell ref="AD15:BC15"/>
    <mergeCell ref="A15:A18"/>
    <mergeCell ref="C15:C18"/>
    <mergeCell ref="B41:AB41"/>
    <mergeCell ref="E16:AC16"/>
    <mergeCell ref="E17:I17"/>
    <mergeCell ref="AE16:BC16"/>
    <mergeCell ref="AE17:AI17"/>
  </mergeCells>
  <pageMargins left="0.78740157480314965" right="0.39370078740157483" top="0.78740157480314965" bottom="0.78740157480314965" header="0.31496062992125984" footer="0.31496062992125984"/>
  <pageSetup paperSize="9" scale="37" orientation="landscape" r:id="rId2"/>
  <colBreaks count="1" manualBreakCount="1">
    <brk id="29" max="23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S370"/>
  <sheetViews>
    <sheetView view="pageBreakPreview" topLeftCell="A4" zoomScale="60" zoomScaleNormal="60" workbookViewId="0">
      <selection activeCell="U20" sqref="U20"/>
    </sheetView>
  </sheetViews>
  <sheetFormatPr defaultColWidth="9" defaultRowHeight="12" x14ac:dyDescent="0.2"/>
  <cols>
    <col min="1" max="1" width="10.125" style="36" customWidth="1"/>
    <col min="2" max="2" width="32.25" style="36" customWidth="1"/>
    <col min="3" max="3" width="18.375" style="36" customWidth="1"/>
    <col min="4" max="9" width="7.75" style="162" customWidth="1"/>
    <col min="10" max="45" width="7.75" style="36" customWidth="1"/>
    <col min="46" max="16384" width="9" style="36"/>
  </cols>
  <sheetData>
    <row r="1" spans="1:45" ht="18.75" x14ac:dyDescent="0.2">
      <c r="AS1" s="9" t="s">
        <v>900</v>
      </c>
    </row>
    <row r="2" spans="1:45" ht="18.75" x14ac:dyDescent="0.3">
      <c r="J2" s="64"/>
      <c r="K2" s="386"/>
      <c r="L2" s="386"/>
      <c r="M2" s="386"/>
      <c r="N2" s="386"/>
      <c r="O2" s="64"/>
      <c r="AS2" s="12" t="s">
        <v>0</v>
      </c>
    </row>
    <row r="3" spans="1:45" ht="18.75" x14ac:dyDescent="0.3">
      <c r="AS3" s="12" t="s">
        <v>910</v>
      </c>
    </row>
    <row r="4" spans="1:45" s="1" customFormat="1" ht="18.75" x14ac:dyDescent="0.3">
      <c r="A4" s="398" t="s">
        <v>902</v>
      </c>
      <c r="B4" s="398"/>
      <c r="C4" s="398"/>
      <c r="D4" s="398"/>
      <c r="E4" s="398"/>
      <c r="F4" s="398"/>
      <c r="G4" s="398"/>
      <c r="H4" s="398"/>
      <c r="I4" s="398"/>
      <c r="J4" s="398"/>
      <c r="K4" s="398"/>
      <c r="L4" s="398"/>
      <c r="M4" s="398"/>
      <c r="N4" s="398"/>
      <c r="O4" s="398"/>
      <c r="P4" s="398"/>
      <c r="Q4" s="398"/>
      <c r="R4" s="398"/>
      <c r="S4" s="398"/>
      <c r="T4" s="398"/>
      <c r="U4" s="398"/>
      <c r="V4" s="398"/>
      <c r="W4" s="398"/>
      <c r="X4" s="398"/>
      <c r="Y4" s="398"/>
      <c r="Z4" s="398"/>
      <c r="AA4" s="398"/>
      <c r="AB4" s="398"/>
      <c r="AC4" s="398"/>
      <c r="AD4" s="398"/>
      <c r="AE4" s="398"/>
      <c r="AF4" s="398"/>
      <c r="AG4" s="398"/>
      <c r="AH4" s="398"/>
      <c r="AI4" s="398"/>
      <c r="AJ4" s="398"/>
      <c r="AK4" s="398"/>
      <c r="AL4" s="398"/>
      <c r="AM4" s="398"/>
      <c r="AN4" s="398"/>
      <c r="AO4" s="398"/>
      <c r="AP4" s="398"/>
      <c r="AQ4" s="398"/>
      <c r="AR4" s="398"/>
      <c r="AS4" s="398"/>
    </row>
    <row r="5" spans="1:45" s="1" customFormat="1" ht="18.75" customHeight="1" x14ac:dyDescent="0.3">
      <c r="A5" s="374" t="s">
        <v>1007</v>
      </c>
      <c r="B5" s="374"/>
      <c r="C5" s="374"/>
      <c r="D5" s="374"/>
      <c r="E5" s="374"/>
      <c r="F5" s="374"/>
      <c r="G5" s="374"/>
      <c r="H5" s="374"/>
      <c r="I5" s="374"/>
      <c r="J5" s="374"/>
      <c r="K5" s="374"/>
      <c r="L5" s="374"/>
      <c r="M5" s="374"/>
      <c r="N5" s="374"/>
      <c r="O5" s="374"/>
      <c r="P5" s="374"/>
      <c r="Q5" s="374"/>
      <c r="R5" s="374"/>
      <c r="S5" s="374"/>
      <c r="T5" s="374"/>
      <c r="U5" s="374"/>
      <c r="V5" s="374"/>
      <c r="W5" s="374"/>
      <c r="X5" s="374"/>
      <c r="Y5" s="374"/>
      <c r="Z5" s="374"/>
      <c r="AA5" s="374"/>
      <c r="AB5" s="374"/>
      <c r="AC5" s="374"/>
      <c r="AD5" s="374"/>
      <c r="AE5" s="374"/>
      <c r="AF5" s="374"/>
      <c r="AG5" s="374"/>
      <c r="AH5" s="374"/>
      <c r="AI5" s="374"/>
      <c r="AJ5" s="374"/>
      <c r="AK5" s="374"/>
      <c r="AL5" s="374"/>
      <c r="AM5" s="374"/>
      <c r="AN5" s="374"/>
      <c r="AO5" s="374"/>
      <c r="AP5" s="374"/>
      <c r="AQ5" s="374"/>
      <c r="AR5" s="374"/>
      <c r="AS5" s="374"/>
    </row>
    <row r="6" spans="1:45" s="1" customFormat="1" ht="18.75" x14ac:dyDescent="0.3">
      <c r="A6" s="50"/>
      <c r="B6" s="50"/>
      <c r="C6" s="50"/>
      <c r="D6" s="436"/>
      <c r="E6" s="436"/>
      <c r="F6" s="436"/>
      <c r="G6" s="436"/>
      <c r="H6" s="436"/>
      <c r="I6" s="436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</row>
    <row r="7" spans="1:45" s="1" customFormat="1" ht="18.75" customHeight="1" x14ac:dyDescent="0.3">
      <c r="A7" s="374" t="s">
        <v>933</v>
      </c>
      <c r="B7" s="374"/>
      <c r="C7" s="374"/>
      <c r="D7" s="374"/>
      <c r="E7" s="374"/>
      <c r="F7" s="374"/>
      <c r="G7" s="374"/>
      <c r="H7" s="374"/>
      <c r="I7" s="374"/>
      <c r="J7" s="374"/>
      <c r="K7" s="374"/>
      <c r="L7" s="374"/>
      <c r="M7" s="374"/>
      <c r="N7" s="374"/>
      <c r="O7" s="374"/>
      <c r="P7" s="374"/>
      <c r="Q7" s="374"/>
      <c r="R7" s="374"/>
      <c r="S7" s="374"/>
      <c r="T7" s="374"/>
      <c r="U7" s="374"/>
      <c r="V7" s="374"/>
      <c r="W7" s="374"/>
      <c r="X7" s="374"/>
      <c r="Y7" s="374"/>
      <c r="Z7" s="374"/>
      <c r="AA7" s="374"/>
      <c r="AB7" s="374"/>
      <c r="AC7" s="374"/>
      <c r="AD7" s="374"/>
      <c r="AE7" s="374"/>
      <c r="AF7" s="374"/>
      <c r="AG7" s="374"/>
      <c r="AH7" s="374"/>
      <c r="AI7" s="374"/>
      <c r="AJ7" s="374"/>
      <c r="AK7" s="374"/>
      <c r="AL7" s="374"/>
      <c r="AM7" s="374"/>
      <c r="AN7" s="374"/>
      <c r="AO7" s="374"/>
      <c r="AP7" s="374"/>
      <c r="AQ7" s="374"/>
      <c r="AR7" s="374"/>
      <c r="AS7" s="374"/>
    </row>
    <row r="8" spans="1:45" s="1" customFormat="1" ht="15.75" x14ac:dyDescent="0.25">
      <c r="A8" s="372" t="s">
        <v>68</v>
      </c>
      <c r="B8" s="372"/>
      <c r="C8" s="372"/>
      <c r="D8" s="372"/>
      <c r="E8" s="372"/>
      <c r="F8" s="372"/>
      <c r="G8" s="372"/>
      <c r="H8" s="372"/>
      <c r="I8" s="372"/>
      <c r="J8" s="372"/>
      <c r="K8" s="372"/>
      <c r="L8" s="372"/>
      <c r="M8" s="372"/>
      <c r="N8" s="372"/>
      <c r="O8" s="372"/>
      <c r="P8" s="372"/>
      <c r="Q8" s="372"/>
      <c r="R8" s="372"/>
      <c r="S8" s="372"/>
      <c r="T8" s="372"/>
      <c r="U8" s="372"/>
      <c r="V8" s="372"/>
      <c r="W8" s="372"/>
      <c r="X8" s="372"/>
      <c r="Y8" s="372"/>
      <c r="Z8" s="372"/>
      <c r="AA8" s="372"/>
      <c r="AB8" s="372"/>
      <c r="AC8" s="372"/>
      <c r="AD8" s="372"/>
      <c r="AE8" s="372"/>
      <c r="AF8" s="372"/>
      <c r="AG8" s="372"/>
      <c r="AH8" s="372"/>
      <c r="AI8" s="372"/>
      <c r="AJ8" s="372"/>
      <c r="AK8" s="372"/>
      <c r="AL8" s="372"/>
      <c r="AM8" s="372"/>
      <c r="AN8" s="372"/>
      <c r="AO8" s="372"/>
      <c r="AP8" s="372"/>
      <c r="AQ8" s="372"/>
      <c r="AR8" s="372"/>
      <c r="AS8" s="372"/>
    </row>
    <row r="9" spans="1:45" s="1" customFormat="1" ht="15.75" x14ac:dyDescent="0.25">
      <c r="A9" s="44"/>
      <c r="B9" s="44"/>
      <c r="C9" s="44"/>
      <c r="D9" s="226"/>
      <c r="E9" s="226"/>
      <c r="F9" s="226"/>
      <c r="G9" s="226"/>
      <c r="H9" s="226"/>
      <c r="I9" s="226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</row>
    <row r="10" spans="1:45" s="1" customFormat="1" ht="18.75" x14ac:dyDescent="0.3">
      <c r="A10" s="375" t="s">
        <v>989</v>
      </c>
      <c r="B10" s="375"/>
      <c r="C10" s="375"/>
      <c r="D10" s="375"/>
      <c r="E10" s="375"/>
      <c r="F10" s="375"/>
      <c r="G10" s="375"/>
      <c r="H10" s="375"/>
      <c r="I10" s="375"/>
      <c r="J10" s="375"/>
      <c r="K10" s="375"/>
      <c r="L10" s="375"/>
      <c r="M10" s="375"/>
      <c r="N10" s="375"/>
      <c r="O10" s="375"/>
      <c r="P10" s="375"/>
      <c r="Q10" s="375"/>
      <c r="R10" s="375"/>
      <c r="S10" s="375"/>
      <c r="T10" s="375"/>
      <c r="U10" s="375"/>
      <c r="V10" s="375"/>
      <c r="W10" s="375"/>
      <c r="X10" s="375"/>
      <c r="Y10" s="375"/>
      <c r="Z10" s="375"/>
      <c r="AA10" s="375"/>
      <c r="AB10" s="375"/>
      <c r="AC10" s="375"/>
      <c r="AD10" s="375"/>
      <c r="AE10" s="375"/>
      <c r="AF10" s="375"/>
      <c r="AG10" s="375"/>
      <c r="AH10" s="375"/>
      <c r="AI10" s="375"/>
      <c r="AJ10" s="375"/>
      <c r="AK10" s="375"/>
      <c r="AL10" s="375"/>
      <c r="AM10" s="375"/>
      <c r="AN10" s="375"/>
      <c r="AO10" s="375"/>
      <c r="AP10" s="375"/>
      <c r="AQ10" s="375"/>
      <c r="AR10" s="375"/>
      <c r="AS10" s="375"/>
    </row>
    <row r="11" spans="1:45" s="1" customFormat="1" ht="18.75" x14ac:dyDescent="0.3">
      <c r="D11" s="163"/>
      <c r="E11" s="163"/>
      <c r="F11" s="163"/>
      <c r="G11" s="163"/>
      <c r="H11" s="163"/>
      <c r="I11" s="163"/>
      <c r="AA11" s="12"/>
    </row>
    <row r="12" spans="1:45" s="1" customFormat="1" ht="18.75" x14ac:dyDescent="0.25">
      <c r="A12" s="371" t="s">
        <v>55</v>
      </c>
      <c r="B12" s="371"/>
      <c r="C12" s="371"/>
      <c r="D12" s="371"/>
      <c r="E12" s="371"/>
      <c r="F12" s="371"/>
      <c r="G12" s="371"/>
      <c r="H12" s="371"/>
      <c r="I12" s="371"/>
      <c r="J12" s="371"/>
      <c r="K12" s="371"/>
      <c r="L12" s="371"/>
      <c r="M12" s="371"/>
      <c r="N12" s="371"/>
      <c r="O12" s="371"/>
      <c r="P12" s="371"/>
      <c r="Q12" s="371"/>
      <c r="R12" s="371"/>
      <c r="S12" s="371"/>
      <c r="T12" s="371"/>
      <c r="U12" s="371"/>
      <c r="V12" s="371"/>
      <c r="W12" s="371"/>
      <c r="X12" s="371"/>
      <c r="Y12" s="371"/>
      <c r="Z12" s="371"/>
      <c r="AA12" s="371"/>
      <c r="AB12" s="371"/>
      <c r="AC12" s="371"/>
      <c r="AD12" s="371"/>
      <c r="AE12" s="371"/>
      <c r="AF12" s="371"/>
      <c r="AG12" s="371"/>
      <c r="AH12" s="371"/>
      <c r="AI12" s="371"/>
      <c r="AJ12" s="371"/>
      <c r="AK12" s="371"/>
      <c r="AL12" s="371"/>
      <c r="AM12" s="371"/>
      <c r="AN12" s="371"/>
      <c r="AO12" s="371"/>
      <c r="AP12" s="371"/>
      <c r="AQ12" s="371"/>
      <c r="AR12" s="371"/>
      <c r="AS12" s="371"/>
    </row>
    <row r="13" spans="1:45" s="1" customFormat="1" ht="15.75" x14ac:dyDescent="0.25">
      <c r="A13" s="372" t="s">
        <v>67</v>
      </c>
      <c r="B13" s="372"/>
      <c r="C13" s="372"/>
      <c r="D13" s="372"/>
      <c r="E13" s="372"/>
      <c r="F13" s="372"/>
      <c r="G13" s="372"/>
      <c r="H13" s="372"/>
      <c r="I13" s="372"/>
      <c r="J13" s="372"/>
      <c r="K13" s="372"/>
      <c r="L13" s="372"/>
      <c r="M13" s="372"/>
      <c r="N13" s="372"/>
      <c r="O13" s="372"/>
      <c r="P13" s="372"/>
      <c r="Q13" s="372"/>
      <c r="R13" s="372"/>
      <c r="S13" s="372"/>
      <c r="T13" s="372"/>
      <c r="U13" s="372"/>
      <c r="V13" s="372"/>
      <c r="W13" s="372"/>
      <c r="X13" s="372"/>
      <c r="Y13" s="372"/>
      <c r="Z13" s="372"/>
      <c r="AA13" s="372"/>
      <c r="AB13" s="372"/>
      <c r="AC13" s="372"/>
      <c r="AD13" s="372"/>
      <c r="AE13" s="372"/>
      <c r="AF13" s="372"/>
      <c r="AG13" s="372"/>
      <c r="AH13" s="372"/>
      <c r="AI13" s="372"/>
      <c r="AJ13" s="372"/>
      <c r="AK13" s="372"/>
      <c r="AL13" s="372"/>
      <c r="AM13" s="372"/>
      <c r="AN13" s="372"/>
      <c r="AO13" s="372"/>
      <c r="AP13" s="372"/>
      <c r="AQ13" s="372"/>
      <c r="AR13" s="372"/>
      <c r="AS13" s="372"/>
    </row>
    <row r="14" spans="1:45" ht="15.75" customHeight="1" x14ac:dyDescent="0.2">
      <c r="A14" s="399"/>
      <c r="B14" s="399"/>
      <c r="C14" s="399"/>
      <c r="D14" s="399"/>
      <c r="E14" s="399"/>
      <c r="F14" s="399"/>
      <c r="G14" s="399"/>
      <c r="H14" s="399"/>
      <c r="I14" s="399"/>
      <c r="J14" s="399"/>
      <c r="K14" s="399"/>
      <c r="L14" s="399"/>
      <c r="M14" s="399"/>
      <c r="N14" s="399"/>
      <c r="O14" s="399"/>
      <c r="P14" s="399"/>
      <c r="Q14" s="399"/>
      <c r="R14" s="399"/>
      <c r="S14" s="399"/>
      <c r="T14" s="399"/>
      <c r="U14" s="399"/>
      <c r="V14" s="399"/>
      <c r="W14" s="399"/>
      <c r="X14" s="399"/>
      <c r="Y14" s="399"/>
      <c r="Z14" s="399"/>
      <c r="AA14" s="399"/>
      <c r="AB14" s="399"/>
      <c r="AC14" s="399"/>
      <c r="AD14" s="399"/>
      <c r="AE14" s="399"/>
      <c r="AF14" s="399"/>
      <c r="AG14" s="399"/>
      <c r="AH14" s="399"/>
      <c r="AI14" s="399"/>
      <c r="AJ14" s="399"/>
      <c r="AK14" s="399"/>
      <c r="AL14" s="399"/>
      <c r="AM14" s="399"/>
      <c r="AN14" s="399"/>
      <c r="AO14" s="399"/>
      <c r="AP14" s="399"/>
      <c r="AQ14" s="399"/>
      <c r="AR14" s="399"/>
      <c r="AS14" s="399"/>
    </row>
    <row r="15" spans="1:45" s="37" customFormat="1" ht="63" customHeight="1" x14ac:dyDescent="0.25">
      <c r="A15" s="400" t="s">
        <v>64</v>
      </c>
      <c r="B15" s="401" t="s">
        <v>17</v>
      </c>
      <c r="C15" s="401" t="s">
        <v>5</v>
      </c>
      <c r="D15" s="401" t="s">
        <v>901</v>
      </c>
      <c r="E15" s="401"/>
      <c r="F15" s="401"/>
      <c r="G15" s="401"/>
      <c r="H15" s="401"/>
      <c r="I15" s="401"/>
      <c r="J15" s="401"/>
      <c r="K15" s="401"/>
      <c r="L15" s="401"/>
      <c r="M15" s="401"/>
      <c r="N15" s="401"/>
      <c r="O15" s="401"/>
      <c r="P15" s="401"/>
      <c r="Q15" s="401"/>
      <c r="R15" s="401"/>
      <c r="S15" s="401"/>
      <c r="T15" s="401"/>
      <c r="U15" s="401"/>
      <c r="V15" s="401"/>
      <c r="W15" s="401"/>
      <c r="X15" s="401"/>
      <c r="Y15" s="401"/>
      <c r="Z15" s="401"/>
      <c r="AA15" s="401"/>
      <c r="AB15" s="401"/>
      <c r="AC15" s="401"/>
      <c r="AD15" s="401"/>
      <c r="AE15" s="401"/>
      <c r="AF15" s="401"/>
      <c r="AG15" s="401"/>
      <c r="AH15" s="401"/>
      <c r="AI15" s="401"/>
      <c r="AJ15" s="401"/>
      <c r="AK15" s="401"/>
      <c r="AL15" s="401"/>
      <c r="AM15" s="401"/>
      <c r="AN15" s="401"/>
      <c r="AO15" s="401"/>
      <c r="AP15" s="401"/>
      <c r="AQ15" s="401"/>
      <c r="AR15" s="401"/>
      <c r="AS15" s="401"/>
    </row>
    <row r="16" spans="1:45" ht="91.5" customHeight="1" x14ac:dyDescent="0.2">
      <c r="A16" s="400"/>
      <c r="B16" s="401"/>
      <c r="C16" s="401"/>
      <c r="D16" s="455" t="s">
        <v>875</v>
      </c>
      <c r="E16" s="455"/>
      <c r="F16" s="455"/>
      <c r="G16" s="455"/>
      <c r="H16" s="455"/>
      <c r="I16" s="455"/>
      <c r="J16" s="401" t="s">
        <v>876</v>
      </c>
      <c r="K16" s="401"/>
      <c r="L16" s="401"/>
      <c r="M16" s="401"/>
      <c r="N16" s="401"/>
      <c r="O16" s="401"/>
      <c r="P16" s="401" t="s">
        <v>877</v>
      </c>
      <c r="Q16" s="401"/>
      <c r="R16" s="401"/>
      <c r="S16" s="401"/>
      <c r="T16" s="401"/>
      <c r="U16" s="401"/>
      <c r="V16" s="401" t="s">
        <v>878</v>
      </c>
      <c r="W16" s="401"/>
      <c r="X16" s="401"/>
      <c r="Y16" s="401"/>
      <c r="Z16" s="401"/>
      <c r="AA16" s="401"/>
      <c r="AB16" s="401" t="s">
        <v>879</v>
      </c>
      <c r="AC16" s="401"/>
      <c r="AD16" s="401"/>
      <c r="AE16" s="401"/>
      <c r="AF16" s="401"/>
      <c r="AG16" s="401"/>
      <c r="AH16" s="401" t="s">
        <v>880</v>
      </c>
      <c r="AI16" s="401"/>
      <c r="AJ16" s="401"/>
      <c r="AK16" s="401"/>
      <c r="AL16" s="401"/>
      <c r="AM16" s="401"/>
      <c r="AN16" s="401" t="s">
        <v>881</v>
      </c>
      <c r="AO16" s="401"/>
      <c r="AP16" s="401"/>
      <c r="AQ16" s="401"/>
      <c r="AR16" s="401"/>
      <c r="AS16" s="401"/>
    </row>
    <row r="17" spans="1:45" s="38" customFormat="1" ht="113.25" customHeight="1" x14ac:dyDescent="0.2">
      <c r="A17" s="400"/>
      <c r="B17" s="401"/>
      <c r="C17" s="401"/>
      <c r="D17" s="456" t="s">
        <v>882</v>
      </c>
      <c r="E17" s="456"/>
      <c r="F17" s="456" t="s">
        <v>882</v>
      </c>
      <c r="G17" s="456"/>
      <c r="H17" s="456" t="s">
        <v>883</v>
      </c>
      <c r="I17" s="456"/>
      <c r="J17" s="402" t="s">
        <v>935</v>
      </c>
      <c r="K17" s="402"/>
      <c r="L17" s="402" t="s">
        <v>882</v>
      </c>
      <c r="M17" s="402"/>
      <c r="N17" s="402" t="s">
        <v>883</v>
      </c>
      <c r="O17" s="402"/>
      <c r="P17" s="402" t="s">
        <v>882</v>
      </c>
      <c r="Q17" s="402"/>
      <c r="R17" s="402" t="s">
        <v>882</v>
      </c>
      <c r="S17" s="402"/>
      <c r="T17" s="402" t="s">
        <v>883</v>
      </c>
      <c r="U17" s="402"/>
      <c r="V17" s="402" t="s">
        <v>882</v>
      </c>
      <c r="W17" s="402"/>
      <c r="X17" s="402" t="s">
        <v>882</v>
      </c>
      <c r="Y17" s="402"/>
      <c r="Z17" s="402" t="s">
        <v>883</v>
      </c>
      <c r="AA17" s="402"/>
      <c r="AB17" s="402" t="s">
        <v>882</v>
      </c>
      <c r="AC17" s="402"/>
      <c r="AD17" s="402" t="s">
        <v>882</v>
      </c>
      <c r="AE17" s="402"/>
      <c r="AF17" s="402" t="s">
        <v>883</v>
      </c>
      <c r="AG17" s="402"/>
      <c r="AH17" s="402" t="s">
        <v>882</v>
      </c>
      <c r="AI17" s="402"/>
      <c r="AJ17" s="402" t="s">
        <v>882</v>
      </c>
      <c r="AK17" s="402"/>
      <c r="AL17" s="402" t="s">
        <v>883</v>
      </c>
      <c r="AM17" s="402"/>
      <c r="AN17" s="402" t="s">
        <v>882</v>
      </c>
      <c r="AO17" s="402"/>
      <c r="AP17" s="402" t="s">
        <v>882</v>
      </c>
      <c r="AQ17" s="402"/>
      <c r="AR17" s="402" t="s">
        <v>883</v>
      </c>
      <c r="AS17" s="402"/>
    </row>
    <row r="18" spans="1:45" ht="46.5" customHeight="1" x14ac:dyDescent="0.2">
      <c r="A18" s="400"/>
      <c r="B18" s="401"/>
      <c r="C18" s="401"/>
      <c r="D18" s="457" t="s">
        <v>9</v>
      </c>
      <c r="E18" s="458" t="s">
        <v>10</v>
      </c>
      <c r="F18" s="457" t="s">
        <v>9</v>
      </c>
      <c r="G18" s="458" t="s">
        <v>10</v>
      </c>
      <c r="H18" s="457" t="s">
        <v>9</v>
      </c>
      <c r="I18" s="458" t="s">
        <v>10</v>
      </c>
      <c r="J18" s="42" t="s">
        <v>9</v>
      </c>
      <c r="K18" s="46" t="s">
        <v>10</v>
      </c>
      <c r="L18" s="42" t="s">
        <v>9</v>
      </c>
      <c r="M18" s="46" t="s">
        <v>10</v>
      </c>
      <c r="N18" s="42" t="s">
        <v>9</v>
      </c>
      <c r="O18" s="46" t="s">
        <v>10</v>
      </c>
      <c r="P18" s="42" t="s">
        <v>9</v>
      </c>
      <c r="Q18" s="46" t="s">
        <v>10</v>
      </c>
      <c r="R18" s="42" t="s">
        <v>9</v>
      </c>
      <c r="S18" s="46" t="s">
        <v>10</v>
      </c>
      <c r="T18" s="42" t="s">
        <v>9</v>
      </c>
      <c r="U18" s="46" t="s">
        <v>10</v>
      </c>
      <c r="V18" s="42" t="s">
        <v>9</v>
      </c>
      <c r="W18" s="46" t="s">
        <v>10</v>
      </c>
      <c r="X18" s="42" t="s">
        <v>9</v>
      </c>
      <c r="Y18" s="46" t="s">
        <v>10</v>
      </c>
      <c r="Z18" s="42" t="s">
        <v>9</v>
      </c>
      <c r="AA18" s="46" t="s">
        <v>10</v>
      </c>
      <c r="AB18" s="42" t="s">
        <v>9</v>
      </c>
      <c r="AC18" s="46" t="s">
        <v>10</v>
      </c>
      <c r="AD18" s="42" t="s">
        <v>9</v>
      </c>
      <c r="AE18" s="46" t="s">
        <v>10</v>
      </c>
      <c r="AF18" s="42" t="s">
        <v>9</v>
      </c>
      <c r="AG18" s="46" t="s">
        <v>10</v>
      </c>
      <c r="AH18" s="42" t="s">
        <v>9</v>
      </c>
      <c r="AI18" s="46" t="s">
        <v>10</v>
      </c>
      <c r="AJ18" s="42" t="s">
        <v>9</v>
      </c>
      <c r="AK18" s="46" t="s">
        <v>10</v>
      </c>
      <c r="AL18" s="42" t="s">
        <v>9</v>
      </c>
      <c r="AM18" s="46" t="s">
        <v>10</v>
      </c>
      <c r="AN18" s="42" t="s">
        <v>9</v>
      </c>
      <c r="AO18" s="46" t="s">
        <v>10</v>
      </c>
      <c r="AP18" s="42" t="s">
        <v>9</v>
      </c>
      <c r="AQ18" s="46" t="s">
        <v>10</v>
      </c>
      <c r="AR18" s="42" t="s">
        <v>9</v>
      </c>
      <c r="AS18" s="46" t="s">
        <v>10</v>
      </c>
    </row>
    <row r="19" spans="1:45" s="41" customFormat="1" ht="15.75" x14ac:dyDescent="0.25">
      <c r="A19" s="40">
        <v>1</v>
      </c>
      <c r="B19" s="39">
        <v>2</v>
      </c>
      <c r="C19" s="40">
        <v>3</v>
      </c>
      <c r="D19" s="459" t="s">
        <v>27</v>
      </c>
      <c r="E19" s="459" t="s">
        <v>28</v>
      </c>
      <c r="F19" s="459" t="s">
        <v>884</v>
      </c>
      <c r="G19" s="459" t="s">
        <v>885</v>
      </c>
      <c r="H19" s="459" t="s">
        <v>886</v>
      </c>
      <c r="I19" s="459" t="s">
        <v>886</v>
      </c>
      <c r="J19" s="66" t="s">
        <v>29</v>
      </c>
      <c r="K19" s="66" t="s">
        <v>30</v>
      </c>
      <c r="L19" s="66" t="s">
        <v>31</v>
      </c>
      <c r="M19" s="66" t="s">
        <v>32</v>
      </c>
      <c r="N19" s="66" t="s">
        <v>887</v>
      </c>
      <c r="O19" s="66" t="s">
        <v>887</v>
      </c>
      <c r="P19" s="66" t="s">
        <v>33</v>
      </c>
      <c r="Q19" s="66" t="s">
        <v>34</v>
      </c>
      <c r="R19" s="66" t="s">
        <v>35</v>
      </c>
      <c r="S19" s="66" t="s">
        <v>36</v>
      </c>
      <c r="T19" s="66" t="s">
        <v>888</v>
      </c>
      <c r="U19" s="66" t="s">
        <v>888</v>
      </c>
      <c r="V19" s="66" t="s">
        <v>37</v>
      </c>
      <c r="W19" s="66" t="s">
        <v>38</v>
      </c>
      <c r="X19" s="66" t="s">
        <v>39</v>
      </c>
      <c r="Y19" s="66" t="s">
        <v>40</v>
      </c>
      <c r="Z19" s="66" t="s">
        <v>889</v>
      </c>
      <c r="AA19" s="66" t="s">
        <v>889</v>
      </c>
      <c r="AB19" s="66" t="s">
        <v>41</v>
      </c>
      <c r="AC19" s="66" t="s">
        <v>42</v>
      </c>
      <c r="AD19" s="66" t="s">
        <v>43</v>
      </c>
      <c r="AE19" s="66" t="s">
        <v>44</v>
      </c>
      <c r="AF19" s="66" t="s">
        <v>890</v>
      </c>
      <c r="AG19" s="66" t="s">
        <v>890</v>
      </c>
      <c r="AH19" s="66" t="s">
        <v>45</v>
      </c>
      <c r="AI19" s="66" t="s">
        <v>46</v>
      </c>
      <c r="AJ19" s="66" t="s">
        <v>47</v>
      </c>
      <c r="AK19" s="66" t="s">
        <v>48</v>
      </c>
      <c r="AL19" s="66" t="s">
        <v>891</v>
      </c>
      <c r="AM19" s="66" t="s">
        <v>891</v>
      </c>
      <c r="AN19" s="66" t="s">
        <v>49</v>
      </c>
      <c r="AO19" s="66" t="s">
        <v>50</v>
      </c>
      <c r="AP19" s="66" t="s">
        <v>51</v>
      </c>
      <c r="AQ19" s="66" t="s">
        <v>52</v>
      </c>
      <c r="AR19" s="66" t="s">
        <v>892</v>
      </c>
      <c r="AS19" s="66" t="s">
        <v>892</v>
      </c>
    </row>
    <row r="20" spans="1:45" s="41" customFormat="1" ht="126" x14ac:dyDescent="0.25">
      <c r="A20" s="201" t="s">
        <v>937</v>
      </c>
      <c r="B20" s="202" t="s">
        <v>938</v>
      </c>
      <c r="C20" s="197" t="s">
        <v>939</v>
      </c>
      <c r="D20" s="195" t="s">
        <v>442</v>
      </c>
      <c r="E20" s="195" t="s">
        <v>442</v>
      </c>
      <c r="F20" s="195" t="s">
        <v>442</v>
      </c>
      <c r="G20" s="195" t="s">
        <v>442</v>
      </c>
      <c r="H20" s="195" t="s">
        <v>442</v>
      </c>
      <c r="I20" s="195" t="s">
        <v>442</v>
      </c>
      <c r="J20" s="195" t="s">
        <v>442</v>
      </c>
      <c r="K20" s="195" t="s">
        <v>442</v>
      </c>
      <c r="L20" s="195" t="s">
        <v>442</v>
      </c>
      <c r="M20" s="195" t="s">
        <v>442</v>
      </c>
      <c r="N20" s="195" t="s">
        <v>442</v>
      </c>
      <c r="O20" s="195" t="s">
        <v>442</v>
      </c>
      <c r="P20" s="195" t="s">
        <v>442</v>
      </c>
      <c r="Q20" s="195" t="s">
        <v>442</v>
      </c>
      <c r="R20" s="195" t="s">
        <v>442</v>
      </c>
      <c r="S20" s="195" t="s">
        <v>442</v>
      </c>
      <c r="T20" s="195" t="s">
        <v>442</v>
      </c>
      <c r="U20" s="195" t="s">
        <v>442</v>
      </c>
      <c r="V20" s="195" t="s">
        <v>442</v>
      </c>
      <c r="W20" s="195" t="s">
        <v>442</v>
      </c>
      <c r="X20" s="195" t="s">
        <v>442</v>
      </c>
      <c r="Y20" s="195" t="s">
        <v>442</v>
      </c>
      <c r="Z20" s="195" t="s">
        <v>442</v>
      </c>
      <c r="AA20" s="195" t="s">
        <v>442</v>
      </c>
      <c r="AB20" s="195" t="s">
        <v>442</v>
      </c>
      <c r="AC20" s="195" t="s">
        <v>442</v>
      </c>
      <c r="AD20" s="195" t="s">
        <v>442</v>
      </c>
      <c r="AE20" s="195" t="s">
        <v>442</v>
      </c>
      <c r="AF20" s="195" t="s">
        <v>442</v>
      </c>
      <c r="AG20" s="195" t="s">
        <v>442</v>
      </c>
      <c r="AH20" s="195" t="s">
        <v>442</v>
      </c>
      <c r="AI20" s="195" t="s">
        <v>442</v>
      </c>
      <c r="AJ20" s="195" t="s">
        <v>442</v>
      </c>
      <c r="AK20" s="195" t="s">
        <v>442</v>
      </c>
      <c r="AL20" s="195" t="s">
        <v>442</v>
      </c>
      <c r="AM20" s="195" t="s">
        <v>442</v>
      </c>
      <c r="AN20" s="195" t="s">
        <v>442</v>
      </c>
      <c r="AO20" s="195" t="s">
        <v>442</v>
      </c>
      <c r="AP20" s="195" t="s">
        <v>442</v>
      </c>
      <c r="AQ20" s="195" t="s">
        <v>442</v>
      </c>
      <c r="AR20" s="195" t="s">
        <v>442</v>
      </c>
      <c r="AS20" s="195" t="s">
        <v>442</v>
      </c>
    </row>
    <row r="21" spans="1:45" s="41" customFormat="1" ht="141.75" x14ac:dyDescent="0.25">
      <c r="A21" s="201" t="s">
        <v>940</v>
      </c>
      <c r="B21" s="202" t="s">
        <v>941</v>
      </c>
      <c r="C21" s="197" t="s">
        <v>942</v>
      </c>
      <c r="D21" s="195" t="s">
        <v>442</v>
      </c>
      <c r="E21" s="195" t="s">
        <v>442</v>
      </c>
      <c r="F21" s="195" t="s">
        <v>442</v>
      </c>
      <c r="G21" s="195" t="s">
        <v>442</v>
      </c>
      <c r="H21" s="195" t="s">
        <v>442</v>
      </c>
      <c r="I21" s="195" t="s">
        <v>442</v>
      </c>
      <c r="J21" s="195" t="s">
        <v>442</v>
      </c>
      <c r="K21" s="195" t="s">
        <v>442</v>
      </c>
      <c r="L21" s="195" t="s">
        <v>442</v>
      </c>
      <c r="M21" s="195" t="s">
        <v>442</v>
      </c>
      <c r="N21" s="195" t="s">
        <v>442</v>
      </c>
      <c r="O21" s="195" t="s">
        <v>442</v>
      </c>
      <c r="P21" s="195" t="s">
        <v>442</v>
      </c>
      <c r="Q21" s="195" t="s">
        <v>442</v>
      </c>
      <c r="R21" s="195" t="s">
        <v>442</v>
      </c>
      <c r="S21" s="195" t="s">
        <v>442</v>
      </c>
      <c r="T21" s="195" t="s">
        <v>442</v>
      </c>
      <c r="U21" s="195" t="s">
        <v>442</v>
      </c>
      <c r="V21" s="195" t="s">
        <v>442</v>
      </c>
      <c r="W21" s="195" t="s">
        <v>442</v>
      </c>
      <c r="X21" s="195" t="s">
        <v>442</v>
      </c>
      <c r="Y21" s="195" t="s">
        <v>442</v>
      </c>
      <c r="Z21" s="195" t="s">
        <v>442</v>
      </c>
      <c r="AA21" s="195" t="s">
        <v>442</v>
      </c>
      <c r="AB21" s="195" t="s">
        <v>442</v>
      </c>
      <c r="AC21" s="195" t="s">
        <v>442</v>
      </c>
      <c r="AD21" s="195" t="s">
        <v>442</v>
      </c>
      <c r="AE21" s="195" t="s">
        <v>442</v>
      </c>
      <c r="AF21" s="195" t="s">
        <v>442</v>
      </c>
      <c r="AG21" s="195" t="s">
        <v>442</v>
      </c>
      <c r="AH21" s="195" t="s">
        <v>442</v>
      </c>
      <c r="AI21" s="195" t="s">
        <v>442</v>
      </c>
      <c r="AJ21" s="195" t="s">
        <v>442</v>
      </c>
      <c r="AK21" s="195" t="s">
        <v>442</v>
      </c>
      <c r="AL21" s="195" t="s">
        <v>442</v>
      </c>
      <c r="AM21" s="195" t="s">
        <v>442</v>
      </c>
      <c r="AN21" s="195" t="s">
        <v>442</v>
      </c>
      <c r="AO21" s="195" t="s">
        <v>442</v>
      </c>
      <c r="AP21" s="195" t="s">
        <v>442</v>
      </c>
      <c r="AQ21" s="195" t="s">
        <v>442</v>
      </c>
      <c r="AR21" s="195" t="s">
        <v>442</v>
      </c>
      <c r="AS21" s="195" t="s">
        <v>442</v>
      </c>
    </row>
    <row r="22" spans="1:45" s="41" customFormat="1" ht="126" x14ac:dyDescent="0.25">
      <c r="A22" s="195" t="s">
        <v>943</v>
      </c>
      <c r="B22" s="196" t="s">
        <v>944</v>
      </c>
      <c r="C22" s="197" t="s">
        <v>926</v>
      </c>
      <c r="D22" s="195" t="s">
        <v>442</v>
      </c>
      <c r="E22" s="195" t="s">
        <v>442</v>
      </c>
      <c r="F22" s="195" t="s">
        <v>442</v>
      </c>
      <c r="G22" s="195" t="s">
        <v>442</v>
      </c>
      <c r="H22" s="195" t="s">
        <v>442</v>
      </c>
      <c r="I22" s="195" t="s">
        <v>442</v>
      </c>
      <c r="J22" s="195" t="s">
        <v>442</v>
      </c>
      <c r="K22" s="195" t="s">
        <v>442</v>
      </c>
      <c r="L22" s="195" t="s">
        <v>442</v>
      </c>
      <c r="M22" s="195" t="s">
        <v>442</v>
      </c>
      <c r="N22" s="195" t="s">
        <v>442</v>
      </c>
      <c r="O22" s="195" t="s">
        <v>442</v>
      </c>
      <c r="P22" s="195" t="s">
        <v>442</v>
      </c>
      <c r="Q22" s="195" t="s">
        <v>442</v>
      </c>
      <c r="R22" s="195" t="s">
        <v>442</v>
      </c>
      <c r="S22" s="195" t="s">
        <v>442</v>
      </c>
      <c r="T22" s="195" t="s">
        <v>442</v>
      </c>
      <c r="U22" s="195" t="s">
        <v>442</v>
      </c>
      <c r="V22" s="195" t="s">
        <v>442</v>
      </c>
      <c r="W22" s="195" t="s">
        <v>442</v>
      </c>
      <c r="X22" s="195" t="s">
        <v>442</v>
      </c>
      <c r="Y22" s="195" t="s">
        <v>442</v>
      </c>
      <c r="Z22" s="195" t="s">
        <v>442</v>
      </c>
      <c r="AA22" s="195" t="s">
        <v>442</v>
      </c>
      <c r="AB22" s="195" t="s">
        <v>442</v>
      </c>
      <c r="AC22" s="195" t="s">
        <v>442</v>
      </c>
      <c r="AD22" s="195" t="s">
        <v>442</v>
      </c>
      <c r="AE22" s="195" t="s">
        <v>442</v>
      </c>
      <c r="AF22" s="195" t="s">
        <v>442</v>
      </c>
      <c r="AG22" s="195" t="s">
        <v>442</v>
      </c>
      <c r="AH22" s="195" t="s">
        <v>442</v>
      </c>
      <c r="AI22" s="195" t="s">
        <v>442</v>
      </c>
      <c r="AJ22" s="195" t="s">
        <v>442</v>
      </c>
      <c r="AK22" s="195" t="s">
        <v>442</v>
      </c>
      <c r="AL22" s="195" t="s">
        <v>442</v>
      </c>
      <c r="AM22" s="195" t="s">
        <v>442</v>
      </c>
      <c r="AN22" s="195" t="s">
        <v>442</v>
      </c>
      <c r="AO22" s="195" t="s">
        <v>442</v>
      </c>
      <c r="AP22" s="195" t="s">
        <v>442</v>
      </c>
      <c r="AQ22" s="195" t="s">
        <v>442</v>
      </c>
      <c r="AR22" s="195" t="s">
        <v>442</v>
      </c>
      <c r="AS22" s="195" t="s">
        <v>442</v>
      </c>
    </row>
    <row r="23" spans="1:45" s="41" customFormat="1" ht="126" x14ac:dyDescent="0.25">
      <c r="A23" s="195" t="s">
        <v>945</v>
      </c>
      <c r="B23" s="196" t="s">
        <v>946</v>
      </c>
      <c r="C23" s="197" t="s">
        <v>927</v>
      </c>
      <c r="D23" s="195" t="s">
        <v>442</v>
      </c>
      <c r="E23" s="195" t="s">
        <v>442</v>
      </c>
      <c r="F23" s="195" t="s">
        <v>442</v>
      </c>
      <c r="G23" s="195" t="s">
        <v>442</v>
      </c>
      <c r="H23" s="195" t="s">
        <v>442</v>
      </c>
      <c r="I23" s="195" t="s">
        <v>442</v>
      </c>
      <c r="J23" s="195" t="s">
        <v>442</v>
      </c>
      <c r="K23" s="195" t="s">
        <v>442</v>
      </c>
      <c r="L23" s="195" t="s">
        <v>442</v>
      </c>
      <c r="M23" s="195" t="s">
        <v>442</v>
      </c>
      <c r="N23" s="195" t="s">
        <v>442</v>
      </c>
      <c r="O23" s="195" t="s">
        <v>442</v>
      </c>
      <c r="P23" s="195" t="s">
        <v>442</v>
      </c>
      <c r="Q23" s="195" t="s">
        <v>442</v>
      </c>
      <c r="R23" s="195" t="s">
        <v>442</v>
      </c>
      <c r="S23" s="195" t="s">
        <v>442</v>
      </c>
      <c r="T23" s="195" t="s">
        <v>442</v>
      </c>
      <c r="U23" s="195" t="s">
        <v>442</v>
      </c>
      <c r="V23" s="195" t="s">
        <v>442</v>
      </c>
      <c r="W23" s="195" t="s">
        <v>442</v>
      </c>
      <c r="X23" s="195" t="s">
        <v>442</v>
      </c>
      <c r="Y23" s="195" t="s">
        <v>442</v>
      </c>
      <c r="Z23" s="195" t="s">
        <v>442</v>
      </c>
      <c r="AA23" s="195" t="s">
        <v>442</v>
      </c>
      <c r="AB23" s="195" t="s">
        <v>442</v>
      </c>
      <c r="AC23" s="195" t="s">
        <v>442</v>
      </c>
      <c r="AD23" s="195" t="s">
        <v>442</v>
      </c>
      <c r="AE23" s="195" t="s">
        <v>442</v>
      </c>
      <c r="AF23" s="195" t="s">
        <v>442</v>
      </c>
      <c r="AG23" s="195" t="s">
        <v>442</v>
      </c>
      <c r="AH23" s="195" t="s">
        <v>442</v>
      </c>
      <c r="AI23" s="195" t="s">
        <v>442</v>
      </c>
      <c r="AJ23" s="195" t="s">
        <v>442</v>
      </c>
      <c r="AK23" s="195" t="s">
        <v>442</v>
      </c>
      <c r="AL23" s="195" t="s">
        <v>442</v>
      </c>
      <c r="AM23" s="195" t="s">
        <v>442</v>
      </c>
      <c r="AN23" s="195" t="s">
        <v>442</v>
      </c>
      <c r="AO23" s="195" t="s">
        <v>442</v>
      </c>
      <c r="AP23" s="195" t="s">
        <v>442</v>
      </c>
      <c r="AQ23" s="195" t="s">
        <v>442</v>
      </c>
      <c r="AR23" s="195" t="s">
        <v>442</v>
      </c>
      <c r="AS23" s="195" t="s">
        <v>442</v>
      </c>
    </row>
    <row r="24" spans="1:45" ht="110.25" x14ac:dyDescent="0.2">
      <c r="A24" s="195" t="s">
        <v>947</v>
      </c>
      <c r="B24" s="196" t="s">
        <v>948</v>
      </c>
      <c r="C24" s="197" t="s">
        <v>928</v>
      </c>
      <c r="D24" s="195" t="s">
        <v>442</v>
      </c>
      <c r="E24" s="195" t="s">
        <v>442</v>
      </c>
      <c r="F24" s="195" t="s">
        <v>442</v>
      </c>
      <c r="G24" s="195" t="s">
        <v>442</v>
      </c>
      <c r="H24" s="195" t="s">
        <v>442</v>
      </c>
      <c r="I24" s="195" t="s">
        <v>442</v>
      </c>
      <c r="J24" s="195" t="s">
        <v>442</v>
      </c>
      <c r="K24" s="195" t="s">
        <v>442</v>
      </c>
      <c r="L24" s="195" t="s">
        <v>442</v>
      </c>
      <c r="M24" s="195" t="s">
        <v>442</v>
      </c>
      <c r="N24" s="195" t="s">
        <v>442</v>
      </c>
      <c r="O24" s="195" t="s">
        <v>442</v>
      </c>
      <c r="P24" s="195" t="s">
        <v>442</v>
      </c>
      <c r="Q24" s="195" t="s">
        <v>442</v>
      </c>
      <c r="R24" s="195" t="s">
        <v>442</v>
      </c>
      <c r="S24" s="195" t="s">
        <v>442</v>
      </c>
      <c r="T24" s="195" t="s">
        <v>442</v>
      </c>
      <c r="U24" s="195" t="s">
        <v>442</v>
      </c>
      <c r="V24" s="195" t="s">
        <v>442</v>
      </c>
      <c r="W24" s="195" t="s">
        <v>442</v>
      </c>
      <c r="X24" s="195" t="s">
        <v>442</v>
      </c>
      <c r="Y24" s="195" t="s">
        <v>442</v>
      </c>
      <c r="Z24" s="195" t="s">
        <v>442</v>
      </c>
      <c r="AA24" s="195" t="s">
        <v>442</v>
      </c>
      <c r="AB24" s="195" t="s">
        <v>442</v>
      </c>
      <c r="AC24" s="195" t="s">
        <v>442</v>
      </c>
      <c r="AD24" s="195" t="s">
        <v>442</v>
      </c>
      <c r="AE24" s="195" t="s">
        <v>442</v>
      </c>
      <c r="AF24" s="195" t="s">
        <v>442</v>
      </c>
      <c r="AG24" s="195" t="s">
        <v>442</v>
      </c>
      <c r="AH24" s="195" t="s">
        <v>442</v>
      </c>
      <c r="AI24" s="195" t="s">
        <v>442</v>
      </c>
      <c r="AJ24" s="195" t="s">
        <v>442</v>
      </c>
      <c r="AK24" s="195" t="s">
        <v>442</v>
      </c>
      <c r="AL24" s="195" t="s">
        <v>442</v>
      </c>
      <c r="AM24" s="195" t="s">
        <v>442</v>
      </c>
      <c r="AN24" s="195" t="s">
        <v>442</v>
      </c>
      <c r="AO24" s="195" t="s">
        <v>442</v>
      </c>
      <c r="AP24" s="195" t="s">
        <v>442</v>
      </c>
      <c r="AQ24" s="195" t="s">
        <v>442</v>
      </c>
      <c r="AR24" s="195" t="s">
        <v>442</v>
      </c>
      <c r="AS24" s="195" t="s">
        <v>442</v>
      </c>
    </row>
    <row r="25" spans="1:45" ht="110.25" x14ac:dyDescent="0.2">
      <c r="A25" s="195" t="s">
        <v>949</v>
      </c>
      <c r="B25" s="196" t="s">
        <v>950</v>
      </c>
      <c r="C25" s="197" t="s">
        <v>929</v>
      </c>
      <c r="D25" s="195" t="s">
        <v>442</v>
      </c>
      <c r="E25" s="195" t="s">
        <v>442</v>
      </c>
      <c r="F25" s="195" t="s">
        <v>442</v>
      </c>
      <c r="G25" s="195" t="s">
        <v>442</v>
      </c>
      <c r="H25" s="195" t="s">
        <v>442</v>
      </c>
      <c r="I25" s="195" t="s">
        <v>442</v>
      </c>
      <c r="J25" s="195" t="s">
        <v>442</v>
      </c>
      <c r="K25" s="195" t="s">
        <v>442</v>
      </c>
      <c r="L25" s="195" t="s">
        <v>442</v>
      </c>
      <c r="M25" s="195" t="s">
        <v>442</v>
      </c>
      <c r="N25" s="195" t="s">
        <v>442</v>
      </c>
      <c r="O25" s="195" t="s">
        <v>442</v>
      </c>
      <c r="P25" s="195" t="s">
        <v>442</v>
      </c>
      <c r="Q25" s="195" t="s">
        <v>442</v>
      </c>
      <c r="R25" s="195" t="s">
        <v>442</v>
      </c>
      <c r="S25" s="195" t="s">
        <v>442</v>
      </c>
      <c r="T25" s="195" t="s">
        <v>442</v>
      </c>
      <c r="U25" s="195" t="s">
        <v>442</v>
      </c>
      <c r="V25" s="195" t="s">
        <v>442</v>
      </c>
      <c r="W25" s="195" t="s">
        <v>442</v>
      </c>
      <c r="X25" s="195" t="s">
        <v>442</v>
      </c>
      <c r="Y25" s="195" t="s">
        <v>442</v>
      </c>
      <c r="Z25" s="195" t="s">
        <v>442</v>
      </c>
      <c r="AA25" s="195" t="s">
        <v>442</v>
      </c>
      <c r="AB25" s="195" t="s">
        <v>442</v>
      </c>
      <c r="AC25" s="195" t="s">
        <v>442</v>
      </c>
      <c r="AD25" s="195" t="s">
        <v>442</v>
      </c>
      <c r="AE25" s="195" t="s">
        <v>442</v>
      </c>
      <c r="AF25" s="195" t="s">
        <v>442</v>
      </c>
      <c r="AG25" s="195" t="s">
        <v>442</v>
      </c>
      <c r="AH25" s="195" t="s">
        <v>442</v>
      </c>
      <c r="AI25" s="195" t="s">
        <v>442</v>
      </c>
      <c r="AJ25" s="195" t="s">
        <v>442</v>
      </c>
      <c r="AK25" s="195" t="s">
        <v>442</v>
      </c>
      <c r="AL25" s="195" t="s">
        <v>442</v>
      </c>
      <c r="AM25" s="195" t="s">
        <v>442</v>
      </c>
      <c r="AN25" s="195" t="s">
        <v>442</v>
      </c>
      <c r="AO25" s="195" t="s">
        <v>442</v>
      </c>
      <c r="AP25" s="195" t="s">
        <v>442</v>
      </c>
      <c r="AQ25" s="195" t="s">
        <v>442</v>
      </c>
      <c r="AR25" s="195" t="s">
        <v>442</v>
      </c>
      <c r="AS25" s="195" t="s">
        <v>442</v>
      </c>
    </row>
    <row r="26" spans="1:45" ht="110.25" x14ac:dyDescent="0.2">
      <c r="A26" s="195" t="s">
        <v>951</v>
      </c>
      <c r="B26" s="196" t="s">
        <v>952</v>
      </c>
      <c r="C26" s="197" t="s">
        <v>953</v>
      </c>
      <c r="D26" s="195" t="s">
        <v>442</v>
      </c>
      <c r="E26" s="195" t="s">
        <v>442</v>
      </c>
      <c r="F26" s="195" t="s">
        <v>442</v>
      </c>
      <c r="G26" s="195" t="s">
        <v>442</v>
      </c>
      <c r="H26" s="195" t="s">
        <v>442</v>
      </c>
      <c r="I26" s="195" t="s">
        <v>442</v>
      </c>
      <c r="J26" s="195" t="s">
        <v>442</v>
      </c>
      <c r="K26" s="195" t="s">
        <v>442</v>
      </c>
      <c r="L26" s="195" t="s">
        <v>442</v>
      </c>
      <c r="M26" s="195" t="s">
        <v>442</v>
      </c>
      <c r="N26" s="195" t="s">
        <v>442</v>
      </c>
      <c r="O26" s="195" t="s">
        <v>442</v>
      </c>
      <c r="P26" s="195" t="s">
        <v>442</v>
      </c>
      <c r="Q26" s="195" t="s">
        <v>442</v>
      </c>
      <c r="R26" s="195" t="s">
        <v>442</v>
      </c>
      <c r="S26" s="195" t="s">
        <v>442</v>
      </c>
      <c r="T26" s="195" t="s">
        <v>442</v>
      </c>
      <c r="U26" s="195" t="s">
        <v>442</v>
      </c>
      <c r="V26" s="195" t="s">
        <v>442</v>
      </c>
      <c r="W26" s="195" t="s">
        <v>442</v>
      </c>
      <c r="X26" s="195" t="s">
        <v>442</v>
      </c>
      <c r="Y26" s="195" t="s">
        <v>442</v>
      </c>
      <c r="Z26" s="195" t="s">
        <v>442</v>
      </c>
      <c r="AA26" s="195" t="s">
        <v>442</v>
      </c>
      <c r="AB26" s="195" t="s">
        <v>442</v>
      </c>
      <c r="AC26" s="195" t="s">
        <v>442</v>
      </c>
      <c r="AD26" s="195" t="s">
        <v>442</v>
      </c>
      <c r="AE26" s="195" t="s">
        <v>442</v>
      </c>
      <c r="AF26" s="195" t="s">
        <v>442</v>
      </c>
      <c r="AG26" s="195" t="s">
        <v>442</v>
      </c>
      <c r="AH26" s="195" t="s">
        <v>442</v>
      </c>
      <c r="AI26" s="195" t="s">
        <v>442</v>
      </c>
      <c r="AJ26" s="195" t="s">
        <v>442</v>
      </c>
      <c r="AK26" s="195" t="s">
        <v>442</v>
      </c>
      <c r="AL26" s="195" t="s">
        <v>442</v>
      </c>
      <c r="AM26" s="195" t="s">
        <v>442</v>
      </c>
      <c r="AN26" s="195" t="s">
        <v>442</v>
      </c>
      <c r="AO26" s="195" t="s">
        <v>442</v>
      </c>
      <c r="AP26" s="195" t="s">
        <v>442</v>
      </c>
      <c r="AQ26" s="195" t="s">
        <v>442</v>
      </c>
      <c r="AR26" s="195" t="s">
        <v>442</v>
      </c>
      <c r="AS26" s="195" t="s">
        <v>442</v>
      </c>
    </row>
    <row r="27" spans="1:45" ht="110.25" x14ac:dyDescent="0.2">
      <c r="A27" s="195" t="s">
        <v>954</v>
      </c>
      <c r="B27" s="196" t="s">
        <v>955</v>
      </c>
      <c r="C27" s="197" t="s">
        <v>956</v>
      </c>
      <c r="D27" s="195" t="s">
        <v>442</v>
      </c>
      <c r="E27" s="195" t="s">
        <v>442</v>
      </c>
      <c r="F27" s="195" t="s">
        <v>442</v>
      </c>
      <c r="G27" s="195" t="s">
        <v>442</v>
      </c>
      <c r="H27" s="195" t="s">
        <v>442</v>
      </c>
      <c r="I27" s="195" t="s">
        <v>442</v>
      </c>
      <c r="J27" s="195" t="s">
        <v>442</v>
      </c>
      <c r="K27" s="195" t="s">
        <v>442</v>
      </c>
      <c r="L27" s="195" t="s">
        <v>442</v>
      </c>
      <c r="M27" s="195" t="s">
        <v>442</v>
      </c>
      <c r="N27" s="195" t="s">
        <v>442</v>
      </c>
      <c r="O27" s="195" t="s">
        <v>442</v>
      </c>
      <c r="P27" s="195" t="s">
        <v>442</v>
      </c>
      <c r="Q27" s="195" t="s">
        <v>442</v>
      </c>
      <c r="R27" s="195" t="s">
        <v>442</v>
      </c>
      <c r="S27" s="195" t="s">
        <v>442</v>
      </c>
      <c r="T27" s="195" t="s">
        <v>442</v>
      </c>
      <c r="U27" s="195" t="s">
        <v>442</v>
      </c>
      <c r="V27" s="195" t="s">
        <v>442</v>
      </c>
      <c r="W27" s="195" t="s">
        <v>442</v>
      </c>
      <c r="X27" s="195" t="s">
        <v>442</v>
      </c>
      <c r="Y27" s="195" t="s">
        <v>442</v>
      </c>
      <c r="Z27" s="195" t="s">
        <v>442</v>
      </c>
      <c r="AA27" s="195" t="s">
        <v>442</v>
      </c>
      <c r="AB27" s="195" t="s">
        <v>442</v>
      </c>
      <c r="AC27" s="195" t="s">
        <v>442</v>
      </c>
      <c r="AD27" s="195" t="s">
        <v>442</v>
      </c>
      <c r="AE27" s="195" t="s">
        <v>442</v>
      </c>
      <c r="AF27" s="195" t="s">
        <v>442</v>
      </c>
      <c r="AG27" s="195" t="s">
        <v>442</v>
      </c>
      <c r="AH27" s="195" t="s">
        <v>442</v>
      </c>
      <c r="AI27" s="195" t="s">
        <v>442</v>
      </c>
      <c r="AJ27" s="195" t="s">
        <v>442</v>
      </c>
      <c r="AK27" s="195" t="s">
        <v>442</v>
      </c>
      <c r="AL27" s="195" t="s">
        <v>442</v>
      </c>
      <c r="AM27" s="195" t="s">
        <v>442</v>
      </c>
      <c r="AN27" s="195" t="s">
        <v>442</v>
      </c>
      <c r="AO27" s="195" t="s">
        <v>442</v>
      </c>
      <c r="AP27" s="195" t="s">
        <v>442</v>
      </c>
      <c r="AQ27" s="195" t="s">
        <v>442</v>
      </c>
      <c r="AR27" s="195" t="s">
        <v>442</v>
      </c>
      <c r="AS27" s="195" t="s">
        <v>442</v>
      </c>
    </row>
    <row r="28" spans="1:45" ht="110.25" x14ac:dyDescent="0.2">
      <c r="A28" s="195" t="s">
        <v>957</v>
      </c>
      <c r="B28" s="196" t="s">
        <v>958</v>
      </c>
      <c r="C28" s="197" t="s">
        <v>959</v>
      </c>
      <c r="D28" s="195" t="s">
        <v>442</v>
      </c>
      <c r="E28" s="195" t="s">
        <v>442</v>
      </c>
      <c r="F28" s="195" t="s">
        <v>442</v>
      </c>
      <c r="G28" s="195" t="s">
        <v>442</v>
      </c>
      <c r="H28" s="195" t="s">
        <v>442</v>
      </c>
      <c r="I28" s="195" t="s">
        <v>442</v>
      </c>
      <c r="J28" s="195" t="s">
        <v>442</v>
      </c>
      <c r="K28" s="195" t="s">
        <v>442</v>
      </c>
      <c r="L28" s="195" t="s">
        <v>442</v>
      </c>
      <c r="M28" s="195" t="s">
        <v>442</v>
      </c>
      <c r="N28" s="195" t="s">
        <v>442</v>
      </c>
      <c r="O28" s="195" t="s">
        <v>442</v>
      </c>
      <c r="P28" s="195" t="s">
        <v>442</v>
      </c>
      <c r="Q28" s="195" t="s">
        <v>442</v>
      </c>
      <c r="R28" s="195" t="s">
        <v>442</v>
      </c>
      <c r="S28" s="195" t="s">
        <v>442</v>
      </c>
      <c r="T28" s="195" t="s">
        <v>442</v>
      </c>
      <c r="U28" s="195" t="s">
        <v>442</v>
      </c>
      <c r="V28" s="195" t="s">
        <v>442</v>
      </c>
      <c r="W28" s="195" t="s">
        <v>442</v>
      </c>
      <c r="X28" s="195" t="s">
        <v>442</v>
      </c>
      <c r="Y28" s="195" t="s">
        <v>442</v>
      </c>
      <c r="Z28" s="195" t="s">
        <v>442</v>
      </c>
      <c r="AA28" s="195" t="s">
        <v>442</v>
      </c>
      <c r="AB28" s="195" t="s">
        <v>442</v>
      </c>
      <c r="AC28" s="195" t="s">
        <v>442</v>
      </c>
      <c r="AD28" s="195" t="s">
        <v>442</v>
      </c>
      <c r="AE28" s="195" t="s">
        <v>442</v>
      </c>
      <c r="AF28" s="195" t="s">
        <v>442</v>
      </c>
      <c r="AG28" s="195" t="s">
        <v>442</v>
      </c>
      <c r="AH28" s="195" t="s">
        <v>442</v>
      </c>
      <c r="AI28" s="195" t="s">
        <v>442</v>
      </c>
      <c r="AJ28" s="195" t="s">
        <v>442</v>
      </c>
      <c r="AK28" s="195" t="s">
        <v>442</v>
      </c>
      <c r="AL28" s="195" t="s">
        <v>442</v>
      </c>
      <c r="AM28" s="195" t="s">
        <v>442</v>
      </c>
      <c r="AN28" s="195" t="s">
        <v>442</v>
      </c>
      <c r="AO28" s="195" t="s">
        <v>442</v>
      </c>
      <c r="AP28" s="195" t="s">
        <v>442</v>
      </c>
      <c r="AQ28" s="195" t="s">
        <v>442</v>
      </c>
      <c r="AR28" s="195" t="s">
        <v>442</v>
      </c>
      <c r="AS28" s="195" t="s">
        <v>442</v>
      </c>
    </row>
    <row r="29" spans="1:45" ht="110.25" x14ac:dyDescent="0.2">
      <c r="A29" s="195" t="s">
        <v>960</v>
      </c>
      <c r="B29" s="196" t="s">
        <v>961</v>
      </c>
      <c r="C29" s="197" t="s">
        <v>962</v>
      </c>
      <c r="D29" s="195" t="s">
        <v>442</v>
      </c>
      <c r="E29" s="195" t="s">
        <v>442</v>
      </c>
      <c r="F29" s="195" t="s">
        <v>442</v>
      </c>
      <c r="G29" s="195" t="s">
        <v>442</v>
      </c>
      <c r="H29" s="195" t="s">
        <v>442</v>
      </c>
      <c r="I29" s="195" t="s">
        <v>442</v>
      </c>
      <c r="J29" s="195" t="s">
        <v>442</v>
      </c>
      <c r="K29" s="195" t="s">
        <v>442</v>
      </c>
      <c r="L29" s="195" t="s">
        <v>442</v>
      </c>
      <c r="M29" s="195" t="s">
        <v>442</v>
      </c>
      <c r="N29" s="195" t="s">
        <v>442</v>
      </c>
      <c r="O29" s="195" t="s">
        <v>442</v>
      </c>
      <c r="P29" s="195" t="s">
        <v>442</v>
      </c>
      <c r="Q29" s="195" t="s">
        <v>442</v>
      </c>
      <c r="R29" s="195" t="s">
        <v>442</v>
      </c>
      <c r="S29" s="195" t="s">
        <v>442</v>
      </c>
      <c r="T29" s="195" t="s">
        <v>442</v>
      </c>
      <c r="U29" s="195" t="s">
        <v>442</v>
      </c>
      <c r="V29" s="195" t="s">
        <v>442</v>
      </c>
      <c r="W29" s="195" t="s">
        <v>442</v>
      </c>
      <c r="X29" s="195" t="s">
        <v>442</v>
      </c>
      <c r="Y29" s="195" t="s">
        <v>442</v>
      </c>
      <c r="Z29" s="195" t="s">
        <v>442</v>
      </c>
      <c r="AA29" s="195" t="s">
        <v>442</v>
      </c>
      <c r="AB29" s="195" t="s">
        <v>442</v>
      </c>
      <c r="AC29" s="195" t="s">
        <v>442</v>
      </c>
      <c r="AD29" s="195" t="s">
        <v>442</v>
      </c>
      <c r="AE29" s="195" t="s">
        <v>442</v>
      </c>
      <c r="AF29" s="195" t="s">
        <v>442</v>
      </c>
      <c r="AG29" s="195" t="s">
        <v>442</v>
      </c>
      <c r="AH29" s="195" t="s">
        <v>442</v>
      </c>
      <c r="AI29" s="195" t="s">
        <v>442</v>
      </c>
      <c r="AJ29" s="195" t="s">
        <v>442</v>
      </c>
      <c r="AK29" s="195" t="s">
        <v>442</v>
      </c>
      <c r="AL29" s="195" t="s">
        <v>442</v>
      </c>
      <c r="AM29" s="195" t="s">
        <v>442</v>
      </c>
      <c r="AN29" s="195" t="s">
        <v>442</v>
      </c>
      <c r="AO29" s="195" t="s">
        <v>442</v>
      </c>
      <c r="AP29" s="195" t="s">
        <v>442</v>
      </c>
      <c r="AQ29" s="195" t="s">
        <v>442</v>
      </c>
      <c r="AR29" s="195" t="s">
        <v>442</v>
      </c>
      <c r="AS29" s="195" t="s">
        <v>442</v>
      </c>
    </row>
    <row r="30" spans="1:45" ht="110.25" x14ac:dyDescent="0.2">
      <c r="A30" s="195" t="s">
        <v>963</v>
      </c>
      <c r="B30" s="196" t="s">
        <v>964</v>
      </c>
      <c r="C30" s="197" t="s">
        <v>965</v>
      </c>
      <c r="D30" s="195" t="s">
        <v>442</v>
      </c>
      <c r="E30" s="195" t="s">
        <v>442</v>
      </c>
      <c r="F30" s="195" t="s">
        <v>442</v>
      </c>
      <c r="G30" s="195" t="s">
        <v>442</v>
      </c>
      <c r="H30" s="195" t="s">
        <v>442</v>
      </c>
      <c r="I30" s="195" t="s">
        <v>442</v>
      </c>
      <c r="J30" s="195" t="s">
        <v>442</v>
      </c>
      <c r="K30" s="195" t="s">
        <v>442</v>
      </c>
      <c r="L30" s="195" t="s">
        <v>442</v>
      </c>
      <c r="M30" s="195" t="s">
        <v>442</v>
      </c>
      <c r="N30" s="195" t="s">
        <v>442</v>
      </c>
      <c r="O30" s="195" t="s">
        <v>442</v>
      </c>
      <c r="P30" s="195" t="s">
        <v>442</v>
      </c>
      <c r="Q30" s="195" t="s">
        <v>442</v>
      </c>
      <c r="R30" s="195" t="s">
        <v>442</v>
      </c>
      <c r="S30" s="195" t="s">
        <v>442</v>
      </c>
      <c r="T30" s="195" t="s">
        <v>442</v>
      </c>
      <c r="U30" s="195" t="s">
        <v>442</v>
      </c>
      <c r="V30" s="195" t="s">
        <v>442</v>
      </c>
      <c r="W30" s="195" t="s">
        <v>442</v>
      </c>
      <c r="X30" s="195" t="s">
        <v>442</v>
      </c>
      <c r="Y30" s="195" t="s">
        <v>442</v>
      </c>
      <c r="Z30" s="195" t="s">
        <v>442</v>
      </c>
      <c r="AA30" s="195" t="s">
        <v>442</v>
      </c>
      <c r="AB30" s="195" t="s">
        <v>442</v>
      </c>
      <c r="AC30" s="195" t="s">
        <v>442</v>
      </c>
      <c r="AD30" s="195" t="s">
        <v>442</v>
      </c>
      <c r="AE30" s="195" t="s">
        <v>442</v>
      </c>
      <c r="AF30" s="195" t="s">
        <v>442</v>
      </c>
      <c r="AG30" s="195" t="s">
        <v>442</v>
      </c>
      <c r="AH30" s="195" t="s">
        <v>442</v>
      </c>
      <c r="AI30" s="195" t="s">
        <v>442</v>
      </c>
      <c r="AJ30" s="195" t="s">
        <v>442</v>
      </c>
      <c r="AK30" s="195" t="s">
        <v>442</v>
      </c>
      <c r="AL30" s="195" t="s">
        <v>442</v>
      </c>
      <c r="AM30" s="195" t="s">
        <v>442</v>
      </c>
      <c r="AN30" s="195" t="s">
        <v>442</v>
      </c>
      <c r="AO30" s="195" t="s">
        <v>442</v>
      </c>
      <c r="AP30" s="195" t="s">
        <v>442</v>
      </c>
      <c r="AQ30" s="195" t="s">
        <v>442</v>
      </c>
      <c r="AR30" s="195" t="s">
        <v>442</v>
      </c>
      <c r="AS30" s="195" t="s">
        <v>442</v>
      </c>
    </row>
    <row r="31" spans="1:45" ht="110.25" x14ac:dyDescent="0.2">
      <c r="A31" s="195" t="s">
        <v>966</v>
      </c>
      <c r="B31" s="196" t="s">
        <v>967</v>
      </c>
      <c r="C31" s="197" t="s">
        <v>968</v>
      </c>
      <c r="D31" s="195" t="s">
        <v>442</v>
      </c>
      <c r="E31" s="195" t="s">
        <v>442</v>
      </c>
      <c r="F31" s="195" t="s">
        <v>442</v>
      </c>
      <c r="G31" s="195" t="s">
        <v>442</v>
      </c>
      <c r="H31" s="195" t="s">
        <v>442</v>
      </c>
      <c r="I31" s="195" t="s">
        <v>442</v>
      </c>
      <c r="J31" s="195" t="s">
        <v>442</v>
      </c>
      <c r="K31" s="195" t="s">
        <v>442</v>
      </c>
      <c r="L31" s="195" t="s">
        <v>442</v>
      </c>
      <c r="M31" s="195" t="s">
        <v>442</v>
      </c>
      <c r="N31" s="195" t="s">
        <v>442</v>
      </c>
      <c r="O31" s="195" t="s">
        <v>442</v>
      </c>
      <c r="P31" s="195" t="s">
        <v>442</v>
      </c>
      <c r="Q31" s="195" t="s">
        <v>442</v>
      </c>
      <c r="R31" s="195" t="s">
        <v>442</v>
      </c>
      <c r="S31" s="195" t="s">
        <v>442</v>
      </c>
      <c r="T31" s="195" t="s">
        <v>442</v>
      </c>
      <c r="U31" s="195" t="s">
        <v>442</v>
      </c>
      <c r="V31" s="195" t="s">
        <v>442</v>
      </c>
      <c r="W31" s="195" t="s">
        <v>442</v>
      </c>
      <c r="X31" s="195" t="s">
        <v>442</v>
      </c>
      <c r="Y31" s="195" t="s">
        <v>442</v>
      </c>
      <c r="Z31" s="195" t="s">
        <v>442</v>
      </c>
      <c r="AA31" s="195" t="s">
        <v>442</v>
      </c>
      <c r="AB31" s="195" t="s">
        <v>442</v>
      </c>
      <c r="AC31" s="195" t="s">
        <v>442</v>
      </c>
      <c r="AD31" s="195" t="s">
        <v>442</v>
      </c>
      <c r="AE31" s="195" t="s">
        <v>442</v>
      </c>
      <c r="AF31" s="195" t="s">
        <v>442</v>
      </c>
      <c r="AG31" s="195" t="s">
        <v>442</v>
      </c>
      <c r="AH31" s="195" t="s">
        <v>442</v>
      </c>
      <c r="AI31" s="195" t="s">
        <v>442</v>
      </c>
      <c r="AJ31" s="195" t="s">
        <v>442</v>
      </c>
      <c r="AK31" s="195" t="s">
        <v>442</v>
      </c>
      <c r="AL31" s="195" t="s">
        <v>442</v>
      </c>
      <c r="AM31" s="195" t="s">
        <v>442</v>
      </c>
      <c r="AN31" s="195" t="s">
        <v>442</v>
      </c>
      <c r="AO31" s="195" t="s">
        <v>442</v>
      </c>
      <c r="AP31" s="195" t="s">
        <v>442</v>
      </c>
      <c r="AQ31" s="195" t="s">
        <v>442</v>
      </c>
      <c r="AR31" s="195" t="s">
        <v>442</v>
      </c>
      <c r="AS31" s="195" t="s">
        <v>442</v>
      </c>
    </row>
    <row r="32" spans="1:45" ht="126" x14ac:dyDescent="0.2">
      <c r="A32" s="195" t="s">
        <v>969</v>
      </c>
      <c r="B32" s="196" t="s">
        <v>970</v>
      </c>
      <c r="C32" s="197" t="s">
        <v>971</v>
      </c>
      <c r="D32" s="195" t="s">
        <v>442</v>
      </c>
      <c r="E32" s="195" t="s">
        <v>442</v>
      </c>
      <c r="F32" s="195" t="s">
        <v>442</v>
      </c>
      <c r="G32" s="195" t="s">
        <v>442</v>
      </c>
      <c r="H32" s="195" t="s">
        <v>442</v>
      </c>
      <c r="I32" s="195" t="s">
        <v>442</v>
      </c>
      <c r="J32" s="195" t="s">
        <v>442</v>
      </c>
      <c r="K32" s="195" t="s">
        <v>442</v>
      </c>
      <c r="L32" s="195" t="s">
        <v>442</v>
      </c>
      <c r="M32" s="195" t="s">
        <v>442</v>
      </c>
      <c r="N32" s="195" t="s">
        <v>442</v>
      </c>
      <c r="O32" s="195" t="s">
        <v>442</v>
      </c>
      <c r="P32" s="195" t="s">
        <v>442</v>
      </c>
      <c r="Q32" s="195" t="s">
        <v>442</v>
      </c>
      <c r="R32" s="195" t="s">
        <v>442</v>
      </c>
      <c r="S32" s="195" t="s">
        <v>442</v>
      </c>
      <c r="T32" s="195" t="s">
        <v>442</v>
      </c>
      <c r="U32" s="195" t="s">
        <v>442</v>
      </c>
      <c r="V32" s="195" t="s">
        <v>442</v>
      </c>
      <c r="W32" s="195" t="s">
        <v>442</v>
      </c>
      <c r="X32" s="195" t="s">
        <v>442</v>
      </c>
      <c r="Y32" s="195" t="s">
        <v>442</v>
      </c>
      <c r="Z32" s="195" t="s">
        <v>442</v>
      </c>
      <c r="AA32" s="195" t="s">
        <v>442</v>
      </c>
      <c r="AB32" s="195" t="s">
        <v>986</v>
      </c>
      <c r="AC32" s="195" t="s">
        <v>986</v>
      </c>
      <c r="AD32" s="195" t="s">
        <v>442</v>
      </c>
      <c r="AE32" s="195" t="s">
        <v>442</v>
      </c>
      <c r="AF32" s="195" t="s">
        <v>442</v>
      </c>
      <c r="AG32" s="195" t="s">
        <v>442</v>
      </c>
      <c r="AH32" s="195" t="s">
        <v>442</v>
      </c>
      <c r="AI32" s="195" t="s">
        <v>442</v>
      </c>
      <c r="AJ32" s="195" t="s">
        <v>442</v>
      </c>
      <c r="AK32" s="195" t="s">
        <v>442</v>
      </c>
      <c r="AL32" s="195" t="s">
        <v>442</v>
      </c>
      <c r="AM32" s="195" t="s">
        <v>442</v>
      </c>
      <c r="AN32" s="195" t="s">
        <v>442</v>
      </c>
      <c r="AO32" s="195" t="s">
        <v>442</v>
      </c>
      <c r="AP32" s="195" t="s">
        <v>442</v>
      </c>
      <c r="AQ32" s="195" t="s">
        <v>442</v>
      </c>
      <c r="AR32" s="195" t="s">
        <v>442</v>
      </c>
      <c r="AS32" s="195" t="s">
        <v>442</v>
      </c>
    </row>
    <row r="33" spans="1:45" ht="110.25" x14ac:dyDescent="0.2">
      <c r="A33" s="195" t="s">
        <v>216</v>
      </c>
      <c r="B33" s="196" t="s">
        <v>972</v>
      </c>
      <c r="C33" s="197" t="s">
        <v>973</v>
      </c>
      <c r="D33" s="195" t="s">
        <v>442</v>
      </c>
      <c r="E33" s="195" t="s">
        <v>442</v>
      </c>
      <c r="F33" s="195" t="s">
        <v>442</v>
      </c>
      <c r="G33" s="195" t="s">
        <v>442</v>
      </c>
      <c r="H33" s="195" t="s">
        <v>442</v>
      </c>
      <c r="I33" s="195" t="s">
        <v>442</v>
      </c>
      <c r="J33" s="195" t="s">
        <v>442</v>
      </c>
      <c r="K33" s="195" t="s">
        <v>442</v>
      </c>
      <c r="L33" s="195" t="s">
        <v>442</v>
      </c>
      <c r="M33" s="195" t="s">
        <v>442</v>
      </c>
      <c r="N33" s="195" t="s">
        <v>442</v>
      </c>
      <c r="O33" s="195" t="s">
        <v>442</v>
      </c>
      <c r="P33" s="195" t="s">
        <v>442</v>
      </c>
      <c r="Q33" s="195" t="s">
        <v>442</v>
      </c>
      <c r="R33" s="195" t="s">
        <v>442</v>
      </c>
      <c r="S33" s="195" t="s">
        <v>442</v>
      </c>
      <c r="T33" s="195" t="s">
        <v>442</v>
      </c>
      <c r="U33" s="195" t="s">
        <v>442</v>
      </c>
      <c r="V33" s="195" t="s">
        <v>442</v>
      </c>
      <c r="W33" s="195" t="s">
        <v>442</v>
      </c>
      <c r="X33" s="195" t="s">
        <v>442</v>
      </c>
      <c r="Y33" s="195" t="s">
        <v>442</v>
      </c>
      <c r="Z33" s="195" t="s">
        <v>442</v>
      </c>
      <c r="AA33" s="195" t="s">
        <v>442</v>
      </c>
      <c r="AB33" s="195" t="s">
        <v>442</v>
      </c>
      <c r="AC33" s="195" t="s">
        <v>442</v>
      </c>
      <c r="AD33" s="195" t="s">
        <v>442</v>
      </c>
      <c r="AE33" s="195" t="s">
        <v>442</v>
      </c>
      <c r="AF33" s="195" t="s">
        <v>442</v>
      </c>
      <c r="AG33" s="195" t="s">
        <v>442</v>
      </c>
      <c r="AH33" s="195" t="s">
        <v>442</v>
      </c>
      <c r="AI33" s="195" t="s">
        <v>442</v>
      </c>
      <c r="AJ33" s="195" t="s">
        <v>442</v>
      </c>
      <c r="AK33" s="195" t="s">
        <v>442</v>
      </c>
      <c r="AL33" s="195" t="s">
        <v>442</v>
      </c>
      <c r="AM33" s="195" t="s">
        <v>442</v>
      </c>
      <c r="AN33" s="195" t="s">
        <v>442</v>
      </c>
      <c r="AO33" s="195" t="s">
        <v>442</v>
      </c>
      <c r="AP33" s="195" t="s">
        <v>442</v>
      </c>
      <c r="AQ33" s="195" t="s">
        <v>442</v>
      </c>
      <c r="AR33" s="195" t="s">
        <v>442</v>
      </c>
      <c r="AS33" s="195" t="s">
        <v>442</v>
      </c>
    </row>
    <row r="34" spans="1:45" ht="110.25" x14ac:dyDescent="0.2">
      <c r="A34" s="195" t="s">
        <v>217</v>
      </c>
      <c r="B34" s="196" t="s">
        <v>974</v>
      </c>
      <c r="C34" s="197" t="s">
        <v>975</v>
      </c>
      <c r="D34" s="195" t="s">
        <v>442</v>
      </c>
      <c r="E34" s="195" t="s">
        <v>442</v>
      </c>
      <c r="F34" s="195" t="s">
        <v>442</v>
      </c>
      <c r="G34" s="195" t="s">
        <v>442</v>
      </c>
      <c r="H34" s="195" t="s">
        <v>442</v>
      </c>
      <c r="I34" s="195" t="s">
        <v>442</v>
      </c>
      <c r="J34" s="195" t="s">
        <v>442</v>
      </c>
      <c r="K34" s="195" t="s">
        <v>442</v>
      </c>
      <c r="L34" s="195" t="s">
        <v>442</v>
      </c>
      <c r="M34" s="195" t="s">
        <v>442</v>
      </c>
      <c r="N34" s="195" t="s">
        <v>442</v>
      </c>
      <c r="O34" s="195" t="s">
        <v>442</v>
      </c>
      <c r="P34" s="195" t="s">
        <v>442</v>
      </c>
      <c r="Q34" s="195" t="s">
        <v>442</v>
      </c>
      <c r="R34" s="195" t="s">
        <v>442</v>
      </c>
      <c r="S34" s="195" t="s">
        <v>442</v>
      </c>
      <c r="T34" s="195" t="s">
        <v>442</v>
      </c>
      <c r="U34" s="195" t="s">
        <v>442</v>
      </c>
      <c r="V34" s="195" t="s">
        <v>442</v>
      </c>
      <c r="W34" s="195" t="s">
        <v>442</v>
      </c>
      <c r="X34" s="195" t="s">
        <v>442</v>
      </c>
      <c r="Y34" s="195" t="s">
        <v>442</v>
      </c>
      <c r="Z34" s="195" t="s">
        <v>442</v>
      </c>
      <c r="AA34" s="195" t="s">
        <v>442</v>
      </c>
      <c r="AB34" s="195" t="s">
        <v>442</v>
      </c>
      <c r="AC34" s="195" t="s">
        <v>442</v>
      </c>
      <c r="AD34" s="195" t="s">
        <v>442</v>
      </c>
      <c r="AE34" s="195" t="s">
        <v>442</v>
      </c>
      <c r="AF34" s="195" t="s">
        <v>442</v>
      </c>
      <c r="AG34" s="195" t="s">
        <v>442</v>
      </c>
      <c r="AH34" s="195" t="s">
        <v>442</v>
      </c>
      <c r="AI34" s="195" t="s">
        <v>442</v>
      </c>
      <c r="AJ34" s="195" t="s">
        <v>442</v>
      </c>
      <c r="AK34" s="195" t="s">
        <v>442</v>
      </c>
      <c r="AL34" s="195" t="s">
        <v>442</v>
      </c>
      <c r="AM34" s="195" t="s">
        <v>442</v>
      </c>
      <c r="AN34" s="195" t="s">
        <v>442</v>
      </c>
      <c r="AO34" s="195" t="s">
        <v>442</v>
      </c>
      <c r="AP34" s="195" t="s">
        <v>442</v>
      </c>
      <c r="AQ34" s="195" t="s">
        <v>442</v>
      </c>
      <c r="AR34" s="195" t="s">
        <v>442</v>
      </c>
      <c r="AS34" s="195" t="s">
        <v>442</v>
      </c>
    </row>
    <row r="35" spans="1:45" ht="94.5" x14ac:dyDescent="0.2">
      <c r="A35" s="195" t="s">
        <v>976</v>
      </c>
      <c r="B35" s="196" t="s">
        <v>977</v>
      </c>
      <c r="C35" s="197" t="s">
        <v>978</v>
      </c>
      <c r="D35" s="195" t="s">
        <v>442</v>
      </c>
      <c r="E35" s="195" t="s">
        <v>442</v>
      </c>
      <c r="F35" s="195" t="s">
        <v>442</v>
      </c>
      <c r="G35" s="195" t="s">
        <v>442</v>
      </c>
      <c r="H35" s="195" t="s">
        <v>442</v>
      </c>
      <c r="I35" s="195" t="s">
        <v>442</v>
      </c>
      <c r="J35" s="195" t="s">
        <v>442</v>
      </c>
      <c r="K35" s="195" t="s">
        <v>442</v>
      </c>
      <c r="L35" s="195" t="s">
        <v>442</v>
      </c>
      <c r="M35" s="195" t="s">
        <v>442</v>
      </c>
      <c r="N35" s="195" t="s">
        <v>442</v>
      </c>
      <c r="O35" s="195" t="s">
        <v>442</v>
      </c>
      <c r="P35" s="195" t="s">
        <v>442</v>
      </c>
      <c r="Q35" s="195" t="s">
        <v>442</v>
      </c>
      <c r="R35" s="195" t="s">
        <v>442</v>
      </c>
      <c r="S35" s="195" t="s">
        <v>442</v>
      </c>
      <c r="T35" s="195" t="s">
        <v>442</v>
      </c>
      <c r="U35" s="195" t="s">
        <v>442</v>
      </c>
      <c r="V35" s="195" t="s">
        <v>442</v>
      </c>
      <c r="W35" s="195" t="s">
        <v>442</v>
      </c>
      <c r="X35" s="195" t="s">
        <v>442</v>
      </c>
      <c r="Y35" s="195" t="s">
        <v>442</v>
      </c>
      <c r="Z35" s="195" t="s">
        <v>442</v>
      </c>
      <c r="AA35" s="195" t="s">
        <v>442</v>
      </c>
      <c r="AB35" s="195" t="s">
        <v>442</v>
      </c>
      <c r="AC35" s="195" t="s">
        <v>442</v>
      </c>
      <c r="AD35" s="195" t="s">
        <v>442</v>
      </c>
      <c r="AE35" s="195" t="s">
        <v>442</v>
      </c>
      <c r="AF35" s="195" t="s">
        <v>442</v>
      </c>
      <c r="AG35" s="195" t="s">
        <v>442</v>
      </c>
      <c r="AH35" s="195" t="s">
        <v>442</v>
      </c>
      <c r="AI35" s="195" t="s">
        <v>442</v>
      </c>
      <c r="AJ35" s="195" t="s">
        <v>442</v>
      </c>
      <c r="AK35" s="195" t="s">
        <v>442</v>
      </c>
      <c r="AL35" s="195" t="s">
        <v>442</v>
      </c>
      <c r="AM35" s="195" t="s">
        <v>442</v>
      </c>
      <c r="AN35" s="195" t="s">
        <v>442</v>
      </c>
      <c r="AO35" s="195" t="s">
        <v>442</v>
      </c>
      <c r="AP35" s="195" t="s">
        <v>442</v>
      </c>
      <c r="AQ35" s="195" t="s">
        <v>442</v>
      </c>
      <c r="AR35" s="195" t="s">
        <v>442</v>
      </c>
      <c r="AS35" s="195" t="s">
        <v>442</v>
      </c>
    </row>
    <row r="36" spans="1:45" ht="110.25" x14ac:dyDescent="0.2">
      <c r="A36" s="195" t="s">
        <v>979</v>
      </c>
      <c r="B36" s="196" t="s">
        <v>980</v>
      </c>
      <c r="C36" s="197" t="s">
        <v>981</v>
      </c>
      <c r="D36" s="195" t="s">
        <v>442</v>
      </c>
      <c r="E36" s="195" t="s">
        <v>442</v>
      </c>
      <c r="F36" s="195" t="s">
        <v>442</v>
      </c>
      <c r="G36" s="195" t="s">
        <v>442</v>
      </c>
      <c r="H36" s="195" t="s">
        <v>442</v>
      </c>
      <c r="I36" s="195" t="s">
        <v>442</v>
      </c>
      <c r="J36" s="195" t="s">
        <v>442</v>
      </c>
      <c r="K36" s="195" t="s">
        <v>442</v>
      </c>
      <c r="L36" s="195" t="s">
        <v>442</v>
      </c>
      <c r="M36" s="195" t="s">
        <v>442</v>
      </c>
      <c r="N36" s="195" t="s">
        <v>442</v>
      </c>
      <c r="O36" s="195" t="s">
        <v>442</v>
      </c>
      <c r="P36" s="195" t="s">
        <v>442</v>
      </c>
      <c r="Q36" s="195" t="s">
        <v>442</v>
      </c>
      <c r="R36" s="195" t="s">
        <v>442</v>
      </c>
      <c r="S36" s="195" t="s">
        <v>442</v>
      </c>
      <c r="T36" s="195" t="s">
        <v>442</v>
      </c>
      <c r="U36" s="195" t="s">
        <v>442</v>
      </c>
      <c r="V36" s="195" t="s">
        <v>442</v>
      </c>
      <c r="W36" s="195" t="s">
        <v>442</v>
      </c>
      <c r="X36" s="195" t="s">
        <v>442</v>
      </c>
      <c r="Y36" s="195" t="s">
        <v>442</v>
      </c>
      <c r="Z36" s="195" t="s">
        <v>442</v>
      </c>
      <c r="AA36" s="195" t="s">
        <v>442</v>
      </c>
      <c r="AB36" s="195" t="s">
        <v>442</v>
      </c>
      <c r="AC36" s="195" t="s">
        <v>442</v>
      </c>
      <c r="AD36" s="195" t="s">
        <v>442</v>
      </c>
      <c r="AE36" s="195" t="s">
        <v>442</v>
      </c>
      <c r="AF36" s="195" t="s">
        <v>442</v>
      </c>
      <c r="AG36" s="195" t="s">
        <v>442</v>
      </c>
      <c r="AH36" s="195" t="s">
        <v>442</v>
      </c>
      <c r="AI36" s="195" t="s">
        <v>442</v>
      </c>
      <c r="AJ36" s="195" t="s">
        <v>442</v>
      </c>
      <c r="AK36" s="195" t="s">
        <v>442</v>
      </c>
      <c r="AL36" s="195" t="s">
        <v>442</v>
      </c>
      <c r="AM36" s="195" t="s">
        <v>442</v>
      </c>
      <c r="AN36" s="195" t="s">
        <v>442</v>
      </c>
      <c r="AO36" s="195" t="s">
        <v>442</v>
      </c>
      <c r="AP36" s="195" t="s">
        <v>442</v>
      </c>
      <c r="AQ36" s="195" t="s">
        <v>442</v>
      </c>
      <c r="AR36" s="195" t="s">
        <v>442</v>
      </c>
      <c r="AS36" s="195" t="s">
        <v>442</v>
      </c>
    </row>
    <row r="37" spans="1:45" ht="31.5" x14ac:dyDescent="0.2">
      <c r="A37" s="195" t="s">
        <v>982</v>
      </c>
      <c r="B37" s="196" t="s">
        <v>983</v>
      </c>
      <c r="C37" s="197" t="s">
        <v>984</v>
      </c>
      <c r="D37" s="195" t="s">
        <v>442</v>
      </c>
      <c r="E37" s="195" t="s">
        <v>442</v>
      </c>
      <c r="F37" s="195" t="s">
        <v>442</v>
      </c>
      <c r="G37" s="195" t="s">
        <v>442</v>
      </c>
      <c r="H37" s="195" t="s">
        <v>442</v>
      </c>
      <c r="I37" s="195" t="s">
        <v>442</v>
      </c>
      <c r="J37" s="195" t="s">
        <v>442</v>
      </c>
      <c r="K37" s="195" t="s">
        <v>442</v>
      </c>
      <c r="L37" s="195" t="s">
        <v>442</v>
      </c>
      <c r="M37" s="195" t="s">
        <v>442</v>
      </c>
      <c r="N37" s="195" t="s">
        <v>442</v>
      </c>
      <c r="O37" s="195" t="s">
        <v>442</v>
      </c>
      <c r="P37" s="195" t="s">
        <v>442</v>
      </c>
      <c r="Q37" s="195" t="s">
        <v>442</v>
      </c>
      <c r="R37" s="195" t="s">
        <v>442</v>
      </c>
      <c r="S37" s="195" t="s">
        <v>442</v>
      </c>
      <c r="T37" s="195" t="s">
        <v>442</v>
      </c>
      <c r="U37" s="195" t="s">
        <v>442</v>
      </c>
      <c r="V37" s="195" t="s">
        <v>442</v>
      </c>
      <c r="W37" s="195" t="s">
        <v>442</v>
      </c>
      <c r="X37" s="195" t="s">
        <v>442</v>
      </c>
      <c r="Y37" s="195" t="s">
        <v>442</v>
      </c>
      <c r="Z37" s="195" t="s">
        <v>442</v>
      </c>
      <c r="AA37" s="195" t="s">
        <v>442</v>
      </c>
      <c r="AB37" s="195" t="s">
        <v>442</v>
      </c>
      <c r="AC37" s="195" t="s">
        <v>442</v>
      </c>
      <c r="AD37" s="195" t="s">
        <v>442</v>
      </c>
      <c r="AE37" s="195" t="s">
        <v>442</v>
      </c>
      <c r="AF37" s="195" t="s">
        <v>442</v>
      </c>
      <c r="AG37" s="195" t="s">
        <v>442</v>
      </c>
      <c r="AH37" s="195" t="s">
        <v>442</v>
      </c>
      <c r="AI37" s="195" t="s">
        <v>442</v>
      </c>
      <c r="AJ37" s="195" t="s">
        <v>442</v>
      </c>
      <c r="AK37" s="195" t="s">
        <v>442</v>
      </c>
      <c r="AL37" s="195" t="s">
        <v>442</v>
      </c>
      <c r="AM37" s="195" t="s">
        <v>442</v>
      </c>
      <c r="AN37" s="195" t="s">
        <v>442</v>
      </c>
      <c r="AO37" s="195" t="s">
        <v>442</v>
      </c>
      <c r="AP37" s="195" t="s">
        <v>442</v>
      </c>
      <c r="AQ37" s="195" t="s">
        <v>442</v>
      </c>
      <c r="AR37" s="195" t="s">
        <v>442</v>
      </c>
      <c r="AS37" s="195" t="s">
        <v>442</v>
      </c>
    </row>
    <row r="370" spans="4:4" x14ac:dyDescent="0.2">
      <c r="D370" s="162" t="s">
        <v>988</v>
      </c>
    </row>
  </sheetData>
  <customSheetViews>
    <customSheetView guid="{500C2F4F-1743-499A-A051-20565DBF52B2}" scale="70" showPageBreaks="1" printArea="1" view="pageBreakPreview" topLeftCell="D1">
      <selection activeCell="Y33" sqref="Y33"/>
      <pageMargins left="0.78740157480314965" right="0.39370078740157483" top="0.78740157480314965" bottom="0.78740157480314965" header="0.31496062992125984" footer="0.31496062992125984"/>
      <pageSetup paperSize="9" scale="80" orientation="landscape" r:id="rId1"/>
    </customSheetView>
  </customSheetViews>
  <mergeCells count="42">
    <mergeCell ref="AN17:AO17"/>
    <mergeCell ref="AP17:AQ17"/>
    <mergeCell ref="AR17:AS17"/>
    <mergeCell ref="Z17:AA17"/>
    <mergeCell ref="AB17:AC17"/>
    <mergeCell ref="AD17:AE17"/>
    <mergeCell ref="AF17:AG17"/>
    <mergeCell ref="AH17:AI17"/>
    <mergeCell ref="AJ17:AK17"/>
    <mergeCell ref="N17:O17"/>
    <mergeCell ref="P17:Q17"/>
    <mergeCell ref="R17:S17"/>
    <mergeCell ref="T17:U17"/>
    <mergeCell ref="V17:W17"/>
    <mergeCell ref="X17:Y17"/>
    <mergeCell ref="P16:U16"/>
    <mergeCell ref="V16:AA16"/>
    <mergeCell ref="AB16:AG16"/>
    <mergeCell ref="AH16:AM16"/>
    <mergeCell ref="AL17:AM17"/>
    <mergeCell ref="A10:AS10"/>
    <mergeCell ref="A12:AS12"/>
    <mergeCell ref="A13:AS13"/>
    <mergeCell ref="A14:AS14"/>
    <mergeCell ref="A15:A18"/>
    <mergeCell ref="B15:B18"/>
    <mergeCell ref="C15:C18"/>
    <mergeCell ref="D15:AS15"/>
    <mergeCell ref="D16:I16"/>
    <mergeCell ref="J16:O16"/>
    <mergeCell ref="AN16:AS16"/>
    <mergeCell ref="D17:E17"/>
    <mergeCell ref="F17:G17"/>
    <mergeCell ref="H17:I17"/>
    <mergeCell ref="J17:K17"/>
    <mergeCell ref="L17:M17"/>
    <mergeCell ref="A8:AS8"/>
    <mergeCell ref="K2:L2"/>
    <mergeCell ref="M2:N2"/>
    <mergeCell ref="A4:AS4"/>
    <mergeCell ref="A5:AS5"/>
    <mergeCell ref="A7:AS7"/>
  </mergeCells>
  <phoneticPr fontId="65" type="noConversion"/>
  <pageMargins left="0.78740157480314965" right="0.39370078740157483" top="0.78740157480314965" bottom="0.78740157480314965" header="0.31496062992125984" footer="0.31496062992125984"/>
  <pageSetup paperSize="9" scale="32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11</vt:i4>
      </vt:variant>
    </vt:vector>
  </HeadingPairs>
  <TitlesOfParts>
    <vt:vector size="23" baseType="lpstr">
      <vt:lpstr>10квФ</vt:lpstr>
      <vt:lpstr>11кв истч</vt:lpstr>
      <vt:lpstr>12квОсв</vt:lpstr>
      <vt:lpstr>13квОС</vt:lpstr>
      <vt:lpstr>14квПп</vt:lpstr>
      <vt:lpstr>15квВв</vt:lpstr>
      <vt:lpstr>16квВы</vt:lpstr>
      <vt:lpstr>17квЭт</vt:lpstr>
      <vt:lpstr>18квКпкз</vt:lpstr>
      <vt:lpstr>19квРасш</vt:lpstr>
      <vt:lpstr>20квФп</vt:lpstr>
      <vt:lpstr>Лист1</vt:lpstr>
      <vt:lpstr>'10квФ'!Область_печати</vt:lpstr>
      <vt:lpstr>'11кв истч'!Область_печати</vt:lpstr>
      <vt:lpstr>'12квОсв'!Область_печати</vt:lpstr>
      <vt:lpstr>'13квОС'!Область_печати</vt:lpstr>
      <vt:lpstr>'14квПп'!Область_печати</vt:lpstr>
      <vt:lpstr>'15квВв'!Область_печати</vt:lpstr>
      <vt:lpstr>'16квВы'!Область_печати</vt:lpstr>
      <vt:lpstr>'17квЭт'!Область_печати</vt:lpstr>
      <vt:lpstr>'18квКпкз'!Область_печати</vt:lpstr>
      <vt:lpstr>'19квРасш'!Область_печати</vt:lpstr>
      <vt:lpstr>'20квФп'!Область_печати</vt:lpstr>
    </vt:vector>
  </TitlesOfParts>
  <Company>Datanium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Kudryashov_YM</dc:creator>
  <cp:lastModifiedBy>Пользователь</cp:lastModifiedBy>
  <cp:lastPrinted>2022-08-10T04:11:28Z</cp:lastPrinted>
  <dcterms:created xsi:type="dcterms:W3CDTF">2009-07-27T10:10:26Z</dcterms:created>
  <dcterms:modified xsi:type="dcterms:W3CDTF">2026-05-15T02:41:58Z</dcterms:modified>
</cp:coreProperties>
</file>